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69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'Лист1'!$A$1:$T$62</definedName>
  </definedNames>
  <calcPr fullCalcOnLoad="1"/>
</workbook>
</file>

<file path=xl/sharedStrings.xml><?xml version="1.0" encoding="utf-8"?>
<sst xmlns="http://schemas.openxmlformats.org/spreadsheetml/2006/main" count="103" uniqueCount="72">
  <si>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</si>
  <si>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</si>
  <si>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</si>
  <si>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</si>
  <si>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</si>
  <si>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</si>
  <si>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</si>
  <si>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</si>
  <si>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</si>
  <si>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</si>
  <si>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</si>
  <si>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</si>
  <si>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</si>
  <si>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</si>
  <si>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</si>
  <si>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</si>
  <si>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</si>
  <si>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</si>
  <si>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</si>
  <si>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</si>
  <si>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</si>
  <si>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</si>
  <si>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</si>
  <si>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</si>
  <si>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</si>
  <si>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</si>
  <si>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</si>
  <si>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</si>
  <si>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</si>
  <si>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</si>
  <si>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</si>
  <si>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</si>
  <si>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</si>
  <si>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</si>
  <si>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</si>
  <si>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</si>
  <si>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</si>
  <si>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</si>
  <si>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</si>
  <si>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</si>
  <si>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</si>
  <si>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</si>
  <si>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</si>
  <si>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</si>
  <si>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</si>
  <si>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</si>
  <si>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</si>
  <si>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</si>
  <si>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</si>
  <si>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</si>
  <si>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</si>
  <si>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</si>
  <si>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</si>
  <si>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</si>
  <si>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</si>
  <si>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</si>
  <si>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</si>
  <si>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</si>
  <si>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</si>
  <si>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</si>
  <si>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Кассовые поступления по источникам поступления дефицита бюджета Муромского района</t>
  </si>
  <si>
    <t>Управление социально-экономического развития</t>
  </si>
  <si>
    <t>Периодичность: ежеквартальная</t>
  </si>
  <si>
    <r>
      <t xml:space="preserve">СПРАВОЧНО: </t>
    </r>
    <r>
      <rPr>
        <sz val="11"/>
        <rFont val="Times New Roman"/>
        <family val="1"/>
      </rPr>
      <t xml:space="preserve">Средства от заимствования со счетов бюджетных </t>
    </r>
  </si>
  <si>
    <t>Е. В. Макарова</t>
  </si>
  <si>
    <t>другие расходы</t>
  </si>
  <si>
    <t>Врио начальника  финансового управления администрации  района</t>
  </si>
  <si>
    <t>Исп. Е.Ю.Коровушкина</t>
  </si>
  <si>
    <t>Капитальные вложения в объекты недвижимого имущества Муромского района (по ВР 400)</t>
  </si>
  <si>
    <t>0210</t>
  </si>
  <si>
    <t>Кассовый план исполнения бюджета  Муромского района на 2024 год</t>
  </si>
  <si>
    <t>(по состоянию на 01.04.2024 год 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</si>
</sst>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_ ;[Red]\-0.00\ "/>
    <numFmt numFmtId="191" formatCode="0.00000_ ;[Red]\-0.00000\ 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SheetLayoutView="100" zoomScalePageLayoutView="0" workbookViewId="0" topLeftCell="A1">
      <pane ySplit="9" topLeftCell="A44" activePane="bottomLeft" state="frozen"/>
      <selection pane="topLeft" activeCell="A1" sqref="A1"/>
      <selection pane="bottomLeft" activeCell="I48" sqref="A47:I48"/>
    </sheetView>
  </sheetViews>
  <sheetFormatPr defaultColWidth="9.00390625" defaultRowHeight="12.75"/>
  <cols>
    <col min="1" max="1" width="23.875" style="2" customWidth="1"/>
    <col min="2" max="2" width="6.75390625" style="2" customWidth="1"/>
    <col min="3" max="4" width="18.125" style="2" customWidth="1"/>
    <col min="5" max="6" width="15.375" style="2" bestFit="1" customWidth="1"/>
    <col min="7" max="7" width="14.25390625" style="2" customWidth="1"/>
    <col min="8" max="8" width="16.625" style="2" bestFit="1" customWidth="1"/>
    <col min="9" max="9" width="13.875" style="2" customWidth="1"/>
    <col min="10" max="10" width="15.625" style="2" customWidth="1"/>
    <col min="11" max="11" width="15.375" style="2" bestFit="1" customWidth="1"/>
    <col min="12" max="12" width="16.625" style="2" bestFit="1" customWidth="1"/>
    <col min="13" max="14" width="15.375" style="2" bestFit="1" customWidth="1"/>
    <col min="15" max="15" width="14.125" style="2" customWidth="1"/>
    <col min="16" max="16" width="14.375" style="2" customWidth="1"/>
    <col min="17" max="17" width="14.00390625" style="2" customWidth="1"/>
    <col min="18" max="18" width="14.125" style="2" customWidth="1"/>
    <col min="19" max="19" width="14.875" style="2" customWidth="1"/>
    <col min="20" max="20" width="14.0039062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40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"/>
    </row>
    <row r="2" spans="1:21" ht="18.75">
      <c r="A2" s="3"/>
      <c r="B2" s="3"/>
      <c r="C2" s="3"/>
      <c r="D2" s="4"/>
      <c r="E2" s="3"/>
      <c r="F2" s="39" t="s">
        <v>71</v>
      </c>
      <c r="G2" s="39"/>
      <c r="H2" s="39"/>
      <c r="I2" s="39"/>
      <c r="J2" s="39"/>
      <c r="K2" s="39"/>
      <c r="L2" s="39"/>
      <c r="M2" s="39"/>
      <c r="N2" s="39"/>
      <c r="O2" s="3"/>
      <c r="P2" s="3"/>
      <c r="Q2" s="3"/>
      <c r="R2" s="3"/>
      <c r="S2" s="3"/>
      <c r="T2" s="3"/>
      <c r="U2" s="1"/>
    </row>
    <row r="3" spans="1:21" ht="12.75" customHeight="1">
      <c r="A3" s="28" t="s">
        <v>62</v>
      </c>
      <c r="B3" s="28"/>
      <c r="C3" s="28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8" t="s">
        <v>0</v>
      </c>
      <c r="B4" s="28"/>
      <c r="C4" s="28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8" t="s">
        <v>1</v>
      </c>
      <c r="B6" s="38" t="s">
        <v>2</v>
      </c>
      <c r="C6" s="38" t="s">
        <v>3</v>
      </c>
      <c r="D6" s="38" t="s">
        <v>4</v>
      </c>
      <c r="E6" s="38" t="s">
        <v>5</v>
      </c>
      <c r="F6" s="38"/>
      <c r="G6" s="38"/>
      <c r="H6" s="38" t="s">
        <v>6</v>
      </c>
      <c r="I6" s="38" t="s">
        <v>7</v>
      </c>
      <c r="J6" s="38"/>
      <c r="K6" s="38"/>
      <c r="L6" s="38" t="s">
        <v>8</v>
      </c>
      <c r="M6" s="38" t="s">
        <v>9</v>
      </c>
      <c r="N6" s="38"/>
      <c r="O6" s="38"/>
      <c r="P6" s="38" t="s">
        <v>10</v>
      </c>
      <c r="Q6" s="38" t="s">
        <v>11</v>
      </c>
      <c r="R6" s="38"/>
      <c r="S6" s="38"/>
      <c r="T6" s="38" t="s">
        <v>12</v>
      </c>
      <c r="U6" s="1"/>
    </row>
    <row r="7" spans="1:2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</row>
    <row r="8" spans="1:21" ht="14.25">
      <c r="A8" s="38"/>
      <c r="B8" s="38"/>
      <c r="C8" s="38"/>
      <c r="D8" s="38"/>
      <c r="E8" s="11" t="s">
        <v>13</v>
      </c>
      <c r="F8" s="11" t="s">
        <v>14</v>
      </c>
      <c r="G8" s="11" t="s">
        <v>15</v>
      </c>
      <c r="H8" s="38"/>
      <c r="I8" s="11" t="s">
        <v>16</v>
      </c>
      <c r="J8" s="11" t="s">
        <v>17</v>
      </c>
      <c r="K8" s="11" t="s">
        <v>18</v>
      </c>
      <c r="L8" s="38"/>
      <c r="M8" s="11" t="s">
        <v>19</v>
      </c>
      <c r="N8" s="11" t="s">
        <v>20</v>
      </c>
      <c r="O8" s="11" t="s">
        <v>21</v>
      </c>
      <c r="P8" s="38"/>
      <c r="Q8" s="11" t="s">
        <v>22</v>
      </c>
      <c r="R8" s="11" t="s">
        <v>23</v>
      </c>
      <c r="S8" s="11" t="s">
        <v>24</v>
      </c>
      <c r="T8" s="38"/>
      <c r="U8" s="1"/>
    </row>
    <row r="9" spans="1:21" ht="14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"/>
    </row>
    <row r="10" spans="1:21" ht="52.5" customHeight="1">
      <c r="A10" s="12" t="s">
        <v>25</v>
      </c>
      <c r="B10" s="13" t="s">
        <v>47</v>
      </c>
      <c r="C10" s="17">
        <f>SUM(C12:C13)</f>
        <v>608063.426</v>
      </c>
      <c r="D10" s="17">
        <f>SUM(D12:D13)</f>
        <v>608063.426</v>
      </c>
      <c r="E10" s="17">
        <f>SUM(E12:E13)</f>
        <v>54177.03328</v>
      </c>
      <c r="F10" s="17">
        <f>SUM(F12:F13)</f>
        <v>60842.75404</v>
      </c>
      <c r="G10" s="17">
        <f>SUM(G12:G13)</f>
        <v>26752.43554</v>
      </c>
      <c r="H10" s="17">
        <f>H12+H13</f>
        <v>141772.22285999998</v>
      </c>
      <c r="I10" s="17">
        <f>SUM(I12:I13)</f>
        <v>52792.99112</v>
      </c>
      <c r="J10" s="17">
        <f>SUM(J12:J13)</f>
        <v>50677.617889999994</v>
      </c>
      <c r="K10" s="17">
        <f>SUM(K12:K13)</f>
        <v>56290.52377</v>
      </c>
      <c r="L10" s="17">
        <f>L12+L13</f>
        <v>159761.13277999999</v>
      </c>
      <c r="M10" s="17">
        <f>SUM(M12:M13)</f>
        <v>58236.39573999999</v>
      </c>
      <c r="N10" s="17">
        <f>SUM(N12:N13)</f>
        <v>54704.65702</v>
      </c>
      <c r="O10" s="17">
        <f>SUM(O12:O13)</f>
        <v>74697.32486000001</v>
      </c>
      <c r="P10" s="17">
        <f>P12+P13</f>
        <v>187638.37761999998</v>
      </c>
      <c r="Q10" s="17">
        <f>SUM(Q12:Q13)</f>
        <v>40679.8195</v>
      </c>
      <c r="R10" s="17">
        <f>SUM(R12:R13)</f>
        <v>40586.51034</v>
      </c>
      <c r="S10" s="17">
        <f>SUM(S12:S13)</f>
        <v>37625.3629</v>
      </c>
      <c r="T10" s="17">
        <f>T12+T13</f>
        <v>118891.69274</v>
      </c>
      <c r="U10" s="6"/>
    </row>
    <row r="11" spans="1:21" ht="18.75" customHeight="1">
      <c r="A11" s="14" t="s">
        <v>26</v>
      </c>
      <c r="B11" s="13"/>
      <c r="C11" s="17"/>
      <c r="D11" s="41"/>
      <c r="E11" s="42"/>
      <c r="F11" s="43"/>
      <c r="G11" s="41"/>
      <c r="H11" s="17"/>
      <c r="I11" s="41"/>
      <c r="J11" s="41"/>
      <c r="K11" s="41" t="s">
        <v>46</v>
      </c>
      <c r="L11" s="17"/>
      <c r="M11" s="41"/>
      <c r="N11" s="41"/>
      <c r="O11" s="41"/>
      <c r="P11" s="17"/>
      <c r="Q11" s="41"/>
      <c r="R11" s="41"/>
      <c r="S11" s="41"/>
      <c r="T11" s="17"/>
      <c r="U11" s="1"/>
    </row>
    <row r="12" spans="1:22" ht="31.5" customHeight="1">
      <c r="A12" s="14" t="s">
        <v>27</v>
      </c>
      <c r="B12" s="15" t="s">
        <v>48</v>
      </c>
      <c r="C12" s="41">
        <v>118075.00001</v>
      </c>
      <c r="D12" s="41">
        <f>H12+L12+P12+T12</f>
        <v>118075.00000999999</v>
      </c>
      <c r="E12" s="41">
        <v>6207.34369</v>
      </c>
      <c r="F12" s="41">
        <v>6188.13345</v>
      </c>
      <c r="G12" s="41">
        <v>7386.7701</v>
      </c>
      <c r="H12" s="17">
        <f>SUM(E12:G12)</f>
        <v>19782.247239999997</v>
      </c>
      <c r="I12" s="41">
        <v>12556.37234</v>
      </c>
      <c r="J12" s="41">
        <v>11821.8</v>
      </c>
      <c r="K12" s="44">
        <v>6786.90752</v>
      </c>
      <c r="L12" s="17">
        <f>SUM(I12:K12)</f>
        <v>31165.079859999998</v>
      </c>
      <c r="M12" s="44">
        <v>16076.03601</v>
      </c>
      <c r="N12" s="44">
        <v>8779.8</v>
      </c>
      <c r="O12" s="44">
        <v>7150.8</v>
      </c>
      <c r="P12" s="17">
        <f>SUM(M12:O12)</f>
        <v>32006.63601</v>
      </c>
      <c r="Q12" s="41">
        <v>13183.3</v>
      </c>
      <c r="R12" s="41">
        <v>10858.8</v>
      </c>
      <c r="S12" s="41">
        <v>11078.9369</v>
      </c>
      <c r="T12" s="17">
        <f>SUM(Q12:S12)</f>
        <v>35121.0369</v>
      </c>
      <c r="U12" s="1"/>
      <c r="V12" s="22"/>
    </row>
    <row r="13" spans="1:21" ht="28.5" customHeight="1">
      <c r="A13" s="14" t="s">
        <v>28</v>
      </c>
      <c r="B13" s="15" t="s">
        <v>49</v>
      </c>
      <c r="C13" s="41">
        <v>489988.42599</v>
      </c>
      <c r="D13" s="41">
        <f>H13+L13+P13+T13</f>
        <v>489988.42599</v>
      </c>
      <c r="E13" s="44">
        <v>47969.68959</v>
      </c>
      <c r="F13" s="44">
        <v>54654.62059</v>
      </c>
      <c r="G13" s="44">
        <v>19365.66544</v>
      </c>
      <c r="H13" s="17">
        <f>E13+F13+G13</f>
        <v>121989.97562</v>
      </c>
      <c r="I13" s="41">
        <v>40236.61878</v>
      </c>
      <c r="J13" s="41">
        <v>38855.81789</v>
      </c>
      <c r="K13" s="41">
        <v>49503.61625</v>
      </c>
      <c r="L13" s="17">
        <f>I13+J13+K13</f>
        <v>128596.05291999999</v>
      </c>
      <c r="M13" s="41">
        <v>42160.35973</v>
      </c>
      <c r="N13" s="41">
        <v>45924.85702</v>
      </c>
      <c r="O13" s="41">
        <v>67546.52486</v>
      </c>
      <c r="P13" s="17">
        <f>M13+N13+O13</f>
        <v>155631.74161</v>
      </c>
      <c r="Q13" s="41">
        <v>27496.5195</v>
      </c>
      <c r="R13" s="41">
        <v>29727.71034</v>
      </c>
      <c r="S13" s="41">
        <v>26546.426</v>
      </c>
      <c r="T13" s="17">
        <f>Q13+R13+S13</f>
        <v>83770.65583999999</v>
      </c>
      <c r="U13" s="1"/>
    </row>
    <row r="14" spans="1:24" ht="61.5" customHeight="1">
      <c r="A14" s="12" t="s">
        <v>29</v>
      </c>
      <c r="B14" s="13" t="s">
        <v>50</v>
      </c>
      <c r="C14" s="17">
        <f aca="true" t="shared" si="0" ref="C14:T14">SUM(C15:C19)</f>
        <v>649362.94414</v>
      </c>
      <c r="D14" s="17">
        <f t="shared" si="0"/>
        <v>649362.94414</v>
      </c>
      <c r="E14" s="17">
        <f>SUM(E15:E19)</f>
        <v>34896.33617</v>
      </c>
      <c r="F14" s="17">
        <f t="shared" si="0"/>
        <v>54490.82307</v>
      </c>
      <c r="G14" s="17">
        <f t="shared" si="0"/>
        <v>54542.14517</v>
      </c>
      <c r="H14" s="17">
        <f t="shared" si="0"/>
        <v>143929.30441</v>
      </c>
      <c r="I14" s="17">
        <f t="shared" si="0"/>
        <v>57757.07984</v>
      </c>
      <c r="J14" s="17">
        <f t="shared" si="0"/>
        <v>56857.44194</v>
      </c>
      <c r="K14" s="17">
        <f t="shared" si="0"/>
        <v>46298.47551999999</v>
      </c>
      <c r="L14" s="17">
        <f t="shared" si="0"/>
        <v>160912.9973</v>
      </c>
      <c r="M14" s="17">
        <f t="shared" si="0"/>
        <v>57783.48634</v>
      </c>
      <c r="N14" s="17">
        <f t="shared" si="0"/>
        <v>59889.93579000001</v>
      </c>
      <c r="O14" s="17">
        <f t="shared" si="0"/>
        <v>83975.30436</v>
      </c>
      <c r="P14" s="17">
        <f t="shared" si="0"/>
        <v>201648.72648999997</v>
      </c>
      <c r="Q14" s="17">
        <f t="shared" si="0"/>
        <v>39872.69404</v>
      </c>
      <c r="R14" s="17">
        <f t="shared" si="0"/>
        <v>36458.44115</v>
      </c>
      <c r="S14" s="17">
        <f t="shared" si="0"/>
        <v>66540.78074999999</v>
      </c>
      <c r="T14" s="17">
        <f t="shared" si="0"/>
        <v>142871.91593999998</v>
      </c>
      <c r="U14" s="6"/>
      <c r="V14" s="17">
        <f>SUM(V16:V17)</f>
        <v>0</v>
      </c>
      <c r="X14" s="22"/>
    </row>
    <row r="15" spans="1:24" ht="60">
      <c r="A15" s="14" t="s">
        <v>68</v>
      </c>
      <c r="B15" s="15" t="s">
        <v>69</v>
      </c>
      <c r="C15" s="17">
        <f>C22+C31+C35</f>
        <v>40237.74846</v>
      </c>
      <c r="D15" s="17">
        <f>D22+D31+D35</f>
        <v>40237.74846</v>
      </c>
      <c r="E15" s="17">
        <f>E22+E31+E35</f>
        <v>0</v>
      </c>
      <c r="F15" s="17">
        <f>F22+F31+F35</f>
        <v>13.9322</v>
      </c>
      <c r="G15" s="17">
        <f>G22+G31+G35</f>
        <v>84.09269</v>
      </c>
      <c r="H15" s="17">
        <f aca="true" t="shared" si="1" ref="H15:T15">H22+H31+H35</f>
        <v>98.02489</v>
      </c>
      <c r="I15" s="17">
        <f t="shared" si="1"/>
        <v>9141.6016</v>
      </c>
      <c r="J15" s="17">
        <f t="shared" si="1"/>
        <v>11026.129770000001</v>
      </c>
      <c r="K15" s="17">
        <f t="shared" si="1"/>
        <v>550</v>
      </c>
      <c r="L15" s="17">
        <f t="shared" si="1"/>
        <v>20717.73137</v>
      </c>
      <c r="M15" s="17">
        <f t="shared" si="1"/>
        <v>535</v>
      </c>
      <c r="N15" s="17">
        <f t="shared" si="1"/>
        <v>0</v>
      </c>
      <c r="O15" s="17">
        <f t="shared" si="1"/>
        <v>0</v>
      </c>
      <c r="P15" s="17">
        <f t="shared" si="1"/>
        <v>535</v>
      </c>
      <c r="Q15" s="17">
        <f t="shared" si="1"/>
        <v>53.5662</v>
      </c>
      <c r="R15" s="17">
        <f t="shared" si="1"/>
        <v>300</v>
      </c>
      <c r="S15" s="17">
        <f t="shared" si="1"/>
        <v>18533.426</v>
      </c>
      <c r="T15" s="17">
        <f t="shared" si="1"/>
        <v>18886.9922</v>
      </c>
      <c r="U15" s="6"/>
      <c r="V15" s="22"/>
      <c r="X15" s="22"/>
    </row>
    <row r="16" spans="1:21" ht="29.25" customHeight="1">
      <c r="A16" s="14" t="s">
        <v>30</v>
      </c>
      <c r="B16" s="15" t="s">
        <v>51</v>
      </c>
      <c r="C16" s="17">
        <f>C23+C40+C36</f>
        <v>75579.23199999999</v>
      </c>
      <c r="D16" s="17">
        <f>D23+D40+D36</f>
        <v>75579.232</v>
      </c>
      <c r="E16" s="17">
        <f aca="true" t="shared" si="2" ref="E16:T16">E23+E40+E36</f>
        <v>5516.825</v>
      </c>
      <c r="F16" s="17">
        <f t="shared" si="2"/>
        <v>17678.93904</v>
      </c>
      <c r="G16" s="17">
        <f t="shared" si="2"/>
        <v>11866.6775</v>
      </c>
      <c r="H16" s="17">
        <f t="shared" si="2"/>
        <v>35062.44154</v>
      </c>
      <c r="I16" s="17">
        <f t="shared" si="2"/>
        <v>1325.97153</v>
      </c>
      <c r="J16" s="17">
        <f t="shared" si="2"/>
        <v>3623.175</v>
      </c>
      <c r="K16" s="17">
        <f t="shared" si="2"/>
        <v>3123.175</v>
      </c>
      <c r="L16" s="17">
        <f t="shared" si="2"/>
        <v>8072.32153</v>
      </c>
      <c r="M16" s="17">
        <f t="shared" si="2"/>
        <v>5166.85389</v>
      </c>
      <c r="N16" s="17">
        <f t="shared" si="2"/>
        <v>3122.775</v>
      </c>
      <c r="O16" s="17">
        <f t="shared" si="2"/>
        <v>3122.775</v>
      </c>
      <c r="P16" s="17">
        <f t="shared" si="2"/>
        <v>11412.40389</v>
      </c>
      <c r="Q16" s="17">
        <f t="shared" si="2"/>
        <v>5434.5815</v>
      </c>
      <c r="R16" s="17">
        <f t="shared" si="2"/>
        <v>3262.99992</v>
      </c>
      <c r="S16" s="17">
        <f t="shared" si="2"/>
        <v>12334.483619999999</v>
      </c>
      <c r="T16" s="17">
        <f t="shared" si="2"/>
        <v>21032.06504</v>
      </c>
      <c r="U16" s="6"/>
    </row>
    <row r="17" spans="1:21" ht="94.5" customHeight="1">
      <c r="A17" s="14" t="s">
        <v>31</v>
      </c>
      <c r="B17" s="15" t="s">
        <v>52</v>
      </c>
      <c r="C17" s="17">
        <f>C32+C24+C37</f>
        <v>273290.31</v>
      </c>
      <c r="D17" s="17">
        <f aca="true" t="shared" si="3" ref="D17:I17">D24+D37+D32</f>
        <v>273290.31</v>
      </c>
      <c r="E17" s="17">
        <f t="shared" si="3"/>
        <v>18590.379390000002</v>
      </c>
      <c r="F17" s="17">
        <f t="shared" si="3"/>
        <v>25079.62705</v>
      </c>
      <c r="G17" s="17">
        <f t="shared" si="3"/>
        <v>26309.47913</v>
      </c>
      <c r="H17" s="17">
        <f t="shared" si="3"/>
        <v>69979.48557</v>
      </c>
      <c r="I17" s="17">
        <f t="shared" si="3"/>
        <v>27324.77795</v>
      </c>
      <c r="J17" s="17">
        <f aca="true" t="shared" si="4" ref="J17:T17">J24+J37+J32</f>
        <v>26090.11867</v>
      </c>
      <c r="K17" s="17">
        <f t="shared" si="4"/>
        <v>27350.079019999997</v>
      </c>
      <c r="L17" s="17">
        <f t="shared" si="4"/>
        <v>80764.97563999999</v>
      </c>
      <c r="M17" s="17">
        <f t="shared" si="4"/>
        <v>20851.13</v>
      </c>
      <c r="N17" s="17">
        <f t="shared" si="4"/>
        <v>13848.900580000001</v>
      </c>
      <c r="O17" s="17">
        <f t="shared" si="4"/>
        <v>21104.19959</v>
      </c>
      <c r="P17" s="17">
        <f t="shared" si="4"/>
        <v>55804.23017</v>
      </c>
      <c r="Q17" s="17">
        <f t="shared" si="4"/>
        <v>20824.32346</v>
      </c>
      <c r="R17" s="17">
        <f t="shared" si="4"/>
        <v>21951.8393</v>
      </c>
      <c r="S17" s="17">
        <f t="shared" si="4"/>
        <v>23965.45586</v>
      </c>
      <c r="T17" s="17">
        <f t="shared" si="4"/>
        <v>66741.61862</v>
      </c>
      <c r="U17" s="6"/>
    </row>
    <row r="18" spans="1:22" ht="65.25" customHeight="1">
      <c r="A18" s="14" t="s">
        <v>32</v>
      </c>
      <c r="B18" s="15" t="s">
        <v>53</v>
      </c>
      <c r="C18" s="17">
        <f>C41</f>
        <v>5.19191</v>
      </c>
      <c r="D18" s="17">
        <f aca="true" t="shared" si="5" ref="D18:S18">D41</f>
        <v>5.19191</v>
      </c>
      <c r="E18" s="17">
        <f t="shared" si="5"/>
        <v>0</v>
      </c>
      <c r="F18" s="17">
        <f t="shared" si="5"/>
        <v>0</v>
      </c>
      <c r="G18" s="17">
        <f t="shared" si="5"/>
        <v>1.37377</v>
      </c>
      <c r="H18" s="17">
        <f t="shared" si="5"/>
        <v>1.37377</v>
      </c>
      <c r="I18" s="17">
        <f t="shared" si="5"/>
        <v>0</v>
      </c>
      <c r="J18" s="17">
        <f t="shared" si="5"/>
        <v>0</v>
      </c>
      <c r="K18" s="17">
        <f t="shared" si="5"/>
        <v>0</v>
      </c>
      <c r="L18" s="17">
        <f t="shared" si="5"/>
        <v>0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3.81814</v>
      </c>
      <c r="S18" s="17">
        <f t="shared" si="5"/>
        <v>0</v>
      </c>
      <c r="T18" s="17">
        <f>T41</f>
        <v>3.81814</v>
      </c>
      <c r="U18" s="1"/>
      <c r="V18" s="22"/>
    </row>
    <row r="19" spans="1:21" ht="14.25" customHeight="1">
      <c r="A19" s="14" t="s">
        <v>33</v>
      </c>
      <c r="B19" s="15" t="s">
        <v>54</v>
      </c>
      <c r="C19" s="17">
        <f>C25+C38+C42+C33+C29</f>
        <v>260250.46177000002</v>
      </c>
      <c r="D19" s="17">
        <f>D25+D38+D42+D33+D29</f>
        <v>260250.46177000002</v>
      </c>
      <c r="E19" s="17">
        <f>E25+E38+E42+E33+E29</f>
        <v>10789.13178</v>
      </c>
      <c r="F19" s="17">
        <f>F25+F38+F42+F33+F29</f>
        <v>11718.324779999999</v>
      </c>
      <c r="G19" s="17">
        <f>G25+G38+G42+G33+G29</f>
        <v>16280.522079999999</v>
      </c>
      <c r="H19" s="17">
        <f aca="true" t="shared" si="6" ref="H19:T19">H25+H38+H42+H33+H29</f>
        <v>38787.97864</v>
      </c>
      <c r="I19" s="17">
        <f t="shared" si="6"/>
        <v>19964.728759999998</v>
      </c>
      <c r="J19" s="17">
        <f t="shared" si="6"/>
        <v>16118.018499999998</v>
      </c>
      <c r="K19" s="17">
        <f t="shared" si="6"/>
        <v>15275.2215</v>
      </c>
      <c r="L19" s="17">
        <f t="shared" si="6"/>
        <v>51357.968759999996</v>
      </c>
      <c r="M19" s="17">
        <f t="shared" si="6"/>
        <v>31230.502449999996</v>
      </c>
      <c r="N19" s="17">
        <f t="shared" si="6"/>
        <v>42918.26021000001</v>
      </c>
      <c r="O19" s="17">
        <f t="shared" si="6"/>
        <v>59748.32977</v>
      </c>
      <c r="P19" s="17">
        <f t="shared" si="6"/>
        <v>133897.09243</v>
      </c>
      <c r="Q19" s="17">
        <f t="shared" si="6"/>
        <v>13560.22288</v>
      </c>
      <c r="R19" s="17">
        <f t="shared" si="6"/>
        <v>10939.78379</v>
      </c>
      <c r="S19" s="17">
        <f t="shared" si="6"/>
        <v>11707.415270000001</v>
      </c>
      <c r="T19" s="17">
        <f t="shared" si="6"/>
        <v>36207.42194</v>
      </c>
      <c r="U19" s="6"/>
    </row>
    <row r="20" spans="1:21" ht="45">
      <c r="A20" s="14" t="s">
        <v>34</v>
      </c>
      <c r="B20" s="13"/>
      <c r="C20" s="41"/>
      <c r="D20" s="41"/>
      <c r="E20" s="41"/>
      <c r="F20" s="41"/>
      <c r="G20" s="41"/>
      <c r="H20" s="17"/>
      <c r="I20" s="41"/>
      <c r="J20" s="41"/>
      <c r="K20" s="41"/>
      <c r="L20" s="17"/>
      <c r="M20" s="41"/>
      <c r="N20" s="41"/>
      <c r="O20" s="41"/>
      <c r="P20" s="17"/>
      <c r="Q20" s="41"/>
      <c r="R20" s="41"/>
      <c r="S20" s="41"/>
      <c r="T20" s="17"/>
      <c r="U20" s="1"/>
    </row>
    <row r="21" spans="1:21" ht="27.75" customHeight="1">
      <c r="A21" s="18" t="s">
        <v>35</v>
      </c>
      <c r="B21" s="19"/>
      <c r="C21" s="45">
        <f>SUM(C22:C25)</f>
        <v>204004.65168</v>
      </c>
      <c r="D21" s="45">
        <f>SUM(D22:D25)</f>
        <v>204004.65168</v>
      </c>
      <c r="E21" s="45">
        <f aca="true" t="shared" si="7" ref="E21:T21">SUM(E22:E25)</f>
        <v>6552.96663</v>
      </c>
      <c r="F21" s="45">
        <f t="shared" si="7"/>
        <v>13336.087329999998</v>
      </c>
      <c r="G21" s="45">
        <f t="shared" si="7"/>
        <v>10074.43189</v>
      </c>
      <c r="H21" s="45">
        <f t="shared" si="7"/>
        <v>29963.485849999997</v>
      </c>
      <c r="I21" s="45">
        <f t="shared" si="7"/>
        <v>9216.75852</v>
      </c>
      <c r="J21" s="45">
        <f t="shared" si="7"/>
        <v>7874.16703</v>
      </c>
      <c r="K21" s="45">
        <f t="shared" si="7"/>
        <v>5530.76881</v>
      </c>
      <c r="L21" s="45">
        <f t="shared" si="7"/>
        <v>22621.69436</v>
      </c>
      <c r="M21" s="45">
        <f t="shared" si="7"/>
        <v>24405.49054</v>
      </c>
      <c r="N21" s="45">
        <f t="shared" si="7"/>
        <v>35879.5071</v>
      </c>
      <c r="O21" s="45">
        <f t="shared" si="7"/>
        <v>52664.83914</v>
      </c>
      <c r="P21" s="45">
        <f t="shared" si="7"/>
        <v>112949.83678</v>
      </c>
      <c r="Q21" s="45">
        <f t="shared" si="7"/>
        <v>5457.55918</v>
      </c>
      <c r="R21" s="45">
        <f t="shared" si="7"/>
        <v>4714.53</v>
      </c>
      <c r="S21" s="45">
        <f t="shared" si="7"/>
        <v>28297.545509999996</v>
      </c>
      <c r="T21" s="45">
        <f t="shared" si="7"/>
        <v>38469.63469</v>
      </c>
      <c r="U21" s="6"/>
    </row>
    <row r="22" spans="1:21" ht="60">
      <c r="A22" s="20" t="s">
        <v>68</v>
      </c>
      <c r="B22" s="21" t="s">
        <v>69</v>
      </c>
      <c r="C22" s="46">
        <v>19068.426</v>
      </c>
      <c r="D22" s="46">
        <f>H22+L22+P22+T22</f>
        <v>19068.426</v>
      </c>
      <c r="E22" s="46"/>
      <c r="F22" s="46"/>
      <c r="G22" s="46"/>
      <c r="H22" s="46"/>
      <c r="I22" s="46"/>
      <c r="J22" s="46"/>
      <c r="K22" s="46"/>
      <c r="L22" s="45">
        <f>I22+J22+K22</f>
        <v>0</v>
      </c>
      <c r="M22" s="46">
        <v>535</v>
      </c>
      <c r="N22" s="46"/>
      <c r="O22" s="46"/>
      <c r="P22" s="45">
        <f>M22+N22+O22</f>
        <v>535</v>
      </c>
      <c r="Q22" s="46"/>
      <c r="R22" s="46"/>
      <c r="S22" s="46">
        <v>18533.426</v>
      </c>
      <c r="T22" s="45">
        <f>Q22+R22+S22</f>
        <v>18533.426</v>
      </c>
      <c r="U22" s="6"/>
    </row>
    <row r="23" spans="1:21" ht="44.25" customHeight="1">
      <c r="A23" s="20" t="s">
        <v>30</v>
      </c>
      <c r="B23" s="21" t="s">
        <v>51</v>
      </c>
      <c r="C23" s="46">
        <v>17500</v>
      </c>
      <c r="D23" s="46">
        <f>H23+L23+P23+T23</f>
        <v>17500</v>
      </c>
      <c r="E23" s="46">
        <v>2000</v>
      </c>
      <c r="F23" s="46">
        <v>8578.64541</v>
      </c>
      <c r="G23" s="46">
        <v>2000</v>
      </c>
      <c r="H23" s="45">
        <f>SUM(E23:G23)</f>
        <v>12578.64541</v>
      </c>
      <c r="I23" s="46"/>
      <c r="J23" s="46"/>
      <c r="K23" s="46"/>
      <c r="L23" s="45">
        <f>I23+J23+K23</f>
        <v>0</v>
      </c>
      <c r="M23" s="46"/>
      <c r="N23" s="46"/>
      <c r="O23" s="46"/>
      <c r="P23" s="45">
        <f>SUM(M23:O23)</f>
        <v>0</v>
      </c>
      <c r="Q23" s="46"/>
      <c r="R23" s="46"/>
      <c r="S23" s="46">
        <v>4921.35459</v>
      </c>
      <c r="T23" s="45">
        <f>SUM(Q23:S23)</f>
        <v>4921.35459</v>
      </c>
      <c r="U23" s="6"/>
    </row>
    <row r="24" spans="1:22" ht="100.5" customHeight="1">
      <c r="A24" s="20" t="s">
        <v>31</v>
      </c>
      <c r="B24" s="21" t="s">
        <v>52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5">
        <f>E24+F24+G24</f>
        <v>0</v>
      </c>
      <c r="I24" s="46">
        <v>0</v>
      </c>
      <c r="J24" s="46">
        <v>0</v>
      </c>
      <c r="K24" s="46">
        <v>0</v>
      </c>
      <c r="L24" s="45">
        <f>SUM(I24:K24)</f>
        <v>0</v>
      </c>
      <c r="M24" s="46">
        <v>0</v>
      </c>
      <c r="N24" s="46">
        <v>0</v>
      </c>
      <c r="O24" s="46">
        <v>0</v>
      </c>
      <c r="P24" s="45">
        <f>SUM(M24:O24)</f>
        <v>0</v>
      </c>
      <c r="Q24" s="46">
        <v>0</v>
      </c>
      <c r="R24" s="46">
        <v>0</v>
      </c>
      <c r="S24" s="46">
        <v>0</v>
      </c>
      <c r="T24" s="45">
        <f>SUM(Q24:S24)</f>
        <v>0</v>
      </c>
      <c r="U24" s="6"/>
      <c r="V24" s="22"/>
    </row>
    <row r="25" spans="1:21" ht="13.5" customHeight="1">
      <c r="A25" s="20" t="s">
        <v>33</v>
      </c>
      <c r="B25" s="21" t="s">
        <v>54</v>
      </c>
      <c r="C25" s="46">
        <v>167436.22568</v>
      </c>
      <c r="D25" s="46">
        <f>H25+L25+P25+T25</f>
        <v>167436.22568</v>
      </c>
      <c r="E25" s="46">
        <v>4552.96663</v>
      </c>
      <c r="F25" s="46">
        <v>4757.44192</v>
      </c>
      <c r="G25" s="46">
        <v>8074.43189</v>
      </c>
      <c r="H25" s="46">
        <f>E25+F25+G25</f>
        <v>17384.84044</v>
      </c>
      <c r="I25" s="46">
        <v>9216.75852</v>
      </c>
      <c r="J25" s="46">
        <v>7874.16703</v>
      </c>
      <c r="K25" s="46">
        <v>5530.76881</v>
      </c>
      <c r="L25" s="46">
        <f>I25+J25+K25</f>
        <v>22621.69436</v>
      </c>
      <c r="M25" s="46">
        <v>23870.49054</v>
      </c>
      <c r="N25" s="46">
        <v>35879.5071</v>
      </c>
      <c r="O25" s="46">
        <v>52664.83914</v>
      </c>
      <c r="P25" s="46">
        <f>M25+N25+O25</f>
        <v>112414.83678</v>
      </c>
      <c r="Q25" s="46">
        <v>5457.55918</v>
      </c>
      <c r="R25" s="46">
        <v>4714.53</v>
      </c>
      <c r="S25" s="46">
        <v>4842.76492</v>
      </c>
      <c r="T25" s="46">
        <f>Q25+R25+S25</f>
        <v>15014.854099999999</v>
      </c>
      <c r="U25" s="1"/>
    </row>
    <row r="26" spans="1:21" ht="52.5" customHeight="1" hidden="1">
      <c r="A26" s="16" t="s">
        <v>36</v>
      </c>
      <c r="B26" s="15"/>
      <c r="C26" s="17">
        <f>C27</f>
        <v>0</v>
      </c>
      <c r="D26" s="17">
        <f aca="true" t="shared" si="8" ref="D26:T26">D27</f>
        <v>0</v>
      </c>
      <c r="E26" s="17">
        <f t="shared" si="8"/>
        <v>0</v>
      </c>
      <c r="F26" s="17">
        <f t="shared" si="8"/>
        <v>0</v>
      </c>
      <c r="G26" s="17">
        <f t="shared" si="8"/>
        <v>0</v>
      </c>
      <c r="H26" s="17">
        <f t="shared" si="8"/>
        <v>0</v>
      </c>
      <c r="I26" s="17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7">
        <f t="shared" si="8"/>
        <v>0</v>
      </c>
      <c r="Q26" s="17">
        <f t="shared" si="8"/>
        <v>0</v>
      </c>
      <c r="R26" s="17">
        <f t="shared" si="8"/>
        <v>0</v>
      </c>
      <c r="S26" s="17">
        <f t="shared" si="8"/>
        <v>0</v>
      </c>
      <c r="T26" s="17">
        <f t="shared" si="8"/>
        <v>0</v>
      </c>
      <c r="U26" s="6"/>
    </row>
    <row r="27" spans="1:21" ht="52.5" customHeight="1" hidden="1">
      <c r="A27" s="14" t="s">
        <v>33</v>
      </c>
      <c r="B27" s="15">
        <v>250</v>
      </c>
      <c r="C27" s="41">
        <v>0</v>
      </c>
      <c r="D27" s="41">
        <f>H27+L27+P27+T27</f>
        <v>0</v>
      </c>
      <c r="E27" s="41">
        <v>0</v>
      </c>
      <c r="F27" s="41">
        <v>0</v>
      </c>
      <c r="G27" s="41">
        <v>0</v>
      </c>
      <c r="H27" s="17">
        <f>SUM(E27:G27)</f>
        <v>0</v>
      </c>
      <c r="I27" s="41">
        <v>0</v>
      </c>
      <c r="J27" s="41">
        <v>0</v>
      </c>
      <c r="K27" s="41">
        <v>0</v>
      </c>
      <c r="L27" s="17">
        <f>SUM(I27:K27)</f>
        <v>0</v>
      </c>
      <c r="M27" s="41">
        <v>0</v>
      </c>
      <c r="N27" s="41">
        <v>0</v>
      </c>
      <c r="O27" s="41">
        <v>0</v>
      </c>
      <c r="P27" s="17">
        <f>SUM(M27:O27)</f>
        <v>0</v>
      </c>
      <c r="Q27" s="41">
        <v>0</v>
      </c>
      <c r="R27" s="41">
        <v>0</v>
      </c>
      <c r="S27" s="41">
        <v>0</v>
      </c>
      <c r="T27" s="17">
        <f>SUM(Q27:S27)</f>
        <v>0</v>
      </c>
      <c r="U27" s="6"/>
    </row>
    <row r="28" spans="1:21" s="25" customFormat="1" ht="30">
      <c r="A28" s="18" t="s">
        <v>36</v>
      </c>
      <c r="B28" s="23"/>
      <c r="C28" s="17">
        <f>C29</f>
        <v>1593.7</v>
      </c>
      <c r="D28" s="17">
        <f>D29</f>
        <v>1593.6999999999998</v>
      </c>
      <c r="E28" s="17">
        <f aca="true" t="shared" si="9" ref="E28:T28">E29</f>
        <v>164.85664</v>
      </c>
      <c r="F28" s="17">
        <f t="shared" si="9"/>
        <v>164.85664</v>
      </c>
      <c r="G28" s="17">
        <f t="shared" si="9"/>
        <v>249.00633</v>
      </c>
      <c r="H28" s="17">
        <f t="shared" si="9"/>
        <v>578.71961</v>
      </c>
      <c r="I28" s="17">
        <f>I29</f>
        <v>78.294</v>
      </c>
      <c r="J28" s="17">
        <f>J29</f>
        <v>300.68639</v>
      </c>
      <c r="K28" s="17">
        <f>K29</f>
        <v>159</v>
      </c>
      <c r="L28" s="17">
        <f t="shared" si="9"/>
        <v>537.9803899999999</v>
      </c>
      <c r="M28" s="17">
        <f>M29</f>
        <v>159</v>
      </c>
      <c r="N28" s="17">
        <f>N29</f>
        <v>159</v>
      </c>
      <c r="O28" s="17">
        <f>O29</f>
        <v>159</v>
      </c>
      <c r="P28" s="17">
        <f>P29</f>
        <v>477</v>
      </c>
      <c r="Q28" s="17">
        <f t="shared" si="9"/>
        <v>0</v>
      </c>
      <c r="R28" s="17">
        <f t="shared" si="9"/>
        <v>0</v>
      </c>
      <c r="S28" s="17">
        <f t="shared" si="9"/>
        <v>0</v>
      </c>
      <c r="T28" s="17">
        <f t="shared" si="9"/>
        <v>0</v>
      </c>
      <c r="U28" s="24"/>
    </row>
    <row r="29" spans="1:21" ht="15">
      <c r="A29" s="14" t="s">
        <v>65</v>
      </c>
      <c r="B29" s="15" t="s">
        <v>54</v>
      </c>
      <c r="C29" s="41">
        <v>1593.7</v>
      </c>
      <c r="D29" s="41">
        <f>H29+L29+P29+T29</f>
        <v>1593.6999999999998</v>
      </c>
      <c r="E29" s="41">
        <v>164.85664</v>
      </c>
      <c r="F29" s="41">
        <v>164.85664</v>
      </c>
      <c r="G29" s="41">
        <v>249.00633</v>
      </c>
      <c r="H29" s="17">
        <f>E29+F29+G29</f>
        <v>578.71961</v>
      </c>
      <c r="I29" s="41">
        <v>78.294</v>
      </c>
      <c r="J29" s="41">
        <v>300.68639</v>
      </c>
      <c r="K29" s="41">
        <v>159</v>
      </c>
      <c r="L29" s="17">
        <f>I29+J29+K29</f>
        <v>537.9803899999999</v>
      </c>
      <c r="M29" s="41">
        <v>159</v>
      </c>
      <c r="N29" s="41">
        <v>159</v>
      </c>
      <c r="O29" s="41">
        <v>159</v>
      </c>
      <c r="P29" s="17">
        <f>M29+N29+O29</f>
        <v>477</v>
      </c>
      <c r="Q29" s="41"/>
      <c r="R29" s="41"/>
      <c r="S29" s="41"/>
      <c r="T29" s="17">
        <f>Q29+R29+S29</f>
        <v>0</v>
      </c>
      <c r="U29" s="6"/>
    </row>
    <row r="30" spans="1:21" ht="50.25" customHeight="1">
      <c r="A30" s="16" t="s">
        <v>61</v>
      </c>
      <c r="B30" s="15"/>
      <c r="C30" s="17">
        <f aca="true" t="shared" si="10" ref="C30:T30">SUM(C31:C33)</f>
        <v>45741.758</v>
      </c>
      <c r="D30" s="17">
        <f t="shared" si="10"/>
        <v>45741.758</v>
      </c>
      <c r="E30" s="17">
        <f t="shared" si="10"/>
        <v>3597.83419</v>
      </c>
      <c r="F30" s="17">
        <f t="shared" si="10"/>
        <v>3763.56725</v>
      </c>
      <c r="G30" s="17">
        <f t="shared" si="10"/>
        <v>3937.77517</v>
      </c>
      <c r="H30" s="17">
        <f t="shared" si="10"/>
        <v>11299.17661</v>
      </c>
      <c r="I30" s="17">
        <f t="shared" si="10"/>
        <v>4608.30298</v>
      </c>
      <c r="J30" s="17">
        <f t="shared" si="10"/>
        <v>3568.98363</v>
      </c>
      <c r="K30" s="17">
        <f t="shared" si="10"/>
        <v>6051.30133</v>
      </c>
      <c r="L30" s="17">
        <f t="shared" si="10"/>
        <v>14228.58794</v>
      </c>
      <c r="M30" s="17">
        <f t="shared" si="10"/>
        <v>3086.31278</v>
      </c>
      <c r="N30" s="17">
        <f t="shared" si="10"/>
        <v>2928.15394</v>
      </c>
      <c r="O30" s="17">
        <f t="shared" si="10"/>
        <v>3275.93923</v>
      </c>
      <c r="P30" s="17">
        <f t="shared" si="10"/>
        <v>9290.40595</v>
      </c>
      <c r="Q30" s="17">
        <f t="shared" si="10"/>
        <v>4340.626200000001</v>
      </c>
      <c r="R30" s="17">
        <f t="shared" si="10"/>
        <v>3375.1724400000003</v>
      </c>
      <c r="S30" s="17">
        <f t="shared" si="10"/>
        <v>3207.78886</v>
      </c>
      <c r="T30" s="17">
        <f t="shared" si="10"/>
        <v>10923.587500000001</v>
      </c>
      <c r="U30" s="6"/>
    </row>
    <row r="31" spans="1:21" ht="60">
      <c r="A31" s="14" t="s">
        <v>68</v>
      </c>
      <c r="B31" s="15" t="s">
        <v>69</v>
      </c>
      <c r="C31" s="41">
        <v>1359.4</v>
      </c>
      <c r="D31" s="41">
        <f>H31+L31+P31+T31</f>
        <v>1359.4</v>
      </c>
      <c r="E31" s="41"/>
      <c r="F31" s="41">
        <v>13.9322</v>
      </c>
      <c r="G31" s="41">
        <v>84.09269</v>
      </c>
      <c r="H31" s="17">
        <f>E31+F31+G31</f>
        <v>98.02489</v>
      </c>
      <c r="I31" s="41">
        <v>241.9016</v>
      </c>
      <c r="J31" s="41">
        <v>115.90731</v>
      </c>
      <c r="K31" s="41">
        <v>550</v>
      </c>
      <c r="L31" s="41">
        <f>I31+J31+K31</f>
        <v>907.80891</v>
      </c>
      <c r="M31" s="41"/>
      <c r="N31" s="41"/>
      <c r="O31" s="41"/>
      <c r="P31" s="17">
        <f>M31+N31+O31</f>
        <v>0</v>
      </c>
      <c r="Q31" s="41">
        <v>53.5662</v>
      </c>
      <c r="R31" s="41">
        <v>300</v>
      </c>
      <c r="S31" s="41"/>
      <c r="T31" s="17">
        <f>Q31+R31+S31</f>
        <v>353.5662</v>
      </c>
      <c r="U31" s="6"/>
    </row>
    <row r="32" spans="1:21" ht="101.25" customHeight="1">
      <c r="A32" s="14" t="s">
        <v>31</v>
      </c>
      <c r="B32" s="15" t="s">
        <v>52</v>
      </c>
      <c r="C32" s="41">
        <v>22583.2</v>
      </c>
      <c r="D32" s="41">
        <f>H32+L32+P32+T32</f>
        <v>22583.2</v>
      </c>
      <c r="E32" s="41">
        <v>2283.65052</v>
      </c>
      <c r="F32" s="41">
        <v>1947.64345</v>
      </c>
      <c r="G32" s="41">
        <v>1946.08769</v>
      </c>
      <c r="H32" s="17">
        <f>E32+F32+G32</f>
        <v>6177.381660000001</v>
      </c>
      <c r="I32" s="41">
        <v>1824.9546</v>
      </c>
      <c r="J32" s="41">
        <v>1859.84632</v>
      </c>
      <c r="K32" s="41">
        <v>1930.54527</v>
      </c>
      <c r="L32" s="17">
        <f>I32+J32+K32</f>
        <v>5615.34619</v>
      </c>
      <c r="M32" s="41">
        <v>1584.15</v>
      </c>
      <c r="N32" s="41">
        <v>1796.07983</v>
      </c>
      <c r="O32" s="41">
        <v>1854.78102</v>
      </c>
      <c r="P32" s="17">
        <f>M32+N32+O32</f>
        <v>5235.010850000001</v>
      </c>
      <c r="Q32" s="41">
        <v>1797.95</v>
      </c>
      <c r="R32" s="41">
        <v>1852.92244</v>
      </c>
      <c r="S32" s="41">
        <v>1904.58886</v>
      </c>
      <c r="T32" s="17">
        <f>Q32+R32+S32</f>
        <v>5555.4613</v>
      </c>
      <c r="U32" s="6"/>
    </row>
    <row r="33" spans="1:21" ht="16.5" customHeight="1">
      <c r="A33" s="14" t="s">
        <v>33</v>
      </c>
      <c r="B33" s="15" t="s">
        <v>54</v>
      </c>
      <c r="C33" s="41">
        <v>21799.158</v>
      </c>
      <c r="D33" s="41">
        <f>H33+L33+P33+T33</f>
        <v>21799.158000000003</v>
      </c>
      <c r="E33" s="41">
        <v>1314.18367</v>
      </c>
      <c r="F33" s="41">
        <v>1801.9916</v>
      </c>
      <c r="G33" s="41">
        <v>1907.59479</v>
      </c>
      <c r="H33" s="17">
        <f>E33+F33+G33</f>
        <v>5023.77006</v>
      </c>
      <c r="I33" s="41">
        <v>2541.44678</v>
      </c>
      <c r="J33" s="41">
        <v>1593.23</v>
      </c>
      <c r="K33" s="41">
        <v>3570.75606</v>
      </c>
      <c r="L33" s="17">
        <f aca="true" t="shared" si="11" ref="L33:L39">I33+J33+K33</f>
        <v>7705.4328399999995</v>
      </c>
      <c r="M33" s="41">
        <v>1502.16278</v>
      </c>
      <c r="N33" s="41">
        <v>1132.07411</v>
      </c>
      <c r="O33" s="41">
        <v>1421.15821</v>
      </c>
      <c r="P33" s="17">
        <f>M33+N33+O33</f>
        <v>4055.3951</v>
      </c>
      <c r="Q33" s="41">
        <v>2489.11</v>
      </c>
      <c r="R33" s="41">
        <v>1222.25</v>
      </c>
      <c r="S33" s="41">
        <v>1303.2</v>
      </c>
      <c r="T33" s="17">
        <f>Q33+R33+S33</f>
        <v>5014.56</v>
      </c>
      <c r="U33" s="6"/>
    </row>
    <row r="34" spans="1:22" ht="50.25" customHeight="1">
      <c r="A34" s="16" t="s">
        <v>37</v>
      </c>
      <c r="B34" s="15"/>
      <c r="C34" s="17">
        <f>SUM(C35:C38)</f>
        <v>324685.30846</v>
      </c>
      <c r="D34" s="17">
        <f>SUM(D35:D38)</f>
        <v>324685.30846</v>
      </c>
      <c r="E34" s="17">
        <f>SUM(E35:E38)</f>
        <v>19662.71864</v>
      </c>
      <c r="F34" s="17">
        <f>SUM(F35:F38)</f>
        <v>27008.094989999998</v>
      </c>
      <c r="G34" s="17">
        <f>SUM(G35:G38)</f>
        <v>29023.090539999997</v>
      </c>
      <c r="H34" s="17">
        <f>H37+H38</f>
        <v>75477.68554</v>
      </c>
      <c r="I34" s="17">
        <f>SUM(I35:I38)</f>
        <v>40523.71933</v>
      </c>
      <c r="J34" s="17">
        <f>SUM(J35:J38)</f>
        <v>40178.029890000005</v>
      </c>
      <c r="K34" s="17">
        <f>SUM(K35:K38)</f>
        <v>30463.367179999997</v>
      </c>
      <c r="L34" s="17">
        <f t="shared" si="11"/>
        <v>111165.1164</v>
      </c>
      <c r="M34" s="17">
        <f>SUM(M35:M38)</f>
        <v>24002.92027</v>
      </c>
      <c r="N34" s="17">
        <f>SUM(N35:N38)</f>
        <v>16411.19975</v>
      </c>
      <c r="O34" s="17">
        <f>SUM(O35:O38)</f>
        <v>23642.850990000003</v>
      </c>
      <c r="P34" s="17">
        <f>P37+P38</f>
        <v>63844.34212</v>
      </c>
      <c r="Q34" s="17">
        <f>SUM(Q35:Q38)</f>
        <v>23544.027159999998</v>
      </c>
      <c r="R34" s="17">
        <f>SUM(R35:R38)</f>
        <v>24139.745570000003</v>
      </c>
      <c r="S34" s="17">
        <f>SUM(S35:S38)</f>
        <v>26085.544149999998</v>
      </c>
      <c r="T34" s="17">
        <f>T37+T38</f>
        <v>73619.94943</v>
      </c>
      <c r="U34" s="6"/>
      <c r="V34" s="22"/>
    </row>
    <row r="35" spans="1:22" ht="60">
      <c r="A35" s="14" t="s">
        <v>68</v>
      </c>
      <c r="B35" s="15" t="s">
        <v>69</v>
      </c>
      <c r="C35" s="41">
        <v>19809.92246</v>
      </c>
      <c r="D35" s="41">
        <f>H35+L35+P35+T35</f>
        <v>19809.92246</v>
      </c>
      <c r="E35" s="41"/>
      <c r="F35" s="41"/>
      <c r="G35" s="41"/>
      <c r="H35" s="17">
        <f>E35+F35+G35</f>
        <v>0</v>
      </c>
      <c r="I35" s="41">
        <v>8899.7</v>
      </c>
      <c r="J35" s="41">
        <v>10910.22246</v>
      </c>
      <c r="K35" s="41"/>
      <c r="L35" s="17">
        <f t="shared" si="11"/>
        <v>19809.92246</v>
      </c>
      <c r="M35" s="41"/>
      <c r="N35" s="41"/>
      <c r="O35" s="41"/>
      <c r="P35" s="17">
        <f>M35+N35+O35</f>
        <v>0</v>
      </c>
      <c r="Q35" s="41"/>
      <c r="R35" s="41"/>
      <c r="S35" s="41"/>
      <c r="T35" s="17">
        <f>Q35+R35+S35</f>
        <v>0</v>
      </c>
      <c r="U35" s="6"/>
      <c r="V35" s="22"/>
    </row>
    <row r="36" spans="1:22" ht="30">
      <c r="A36" s="14" t="s">
        <v>30</v>
      </c>
      <c r="B36" s="15" t="s">
        <v>51</v>
      </c>
      <c r="C36" s="41">
        <v>784.106</v>
      </c>
      <c r="D36" s="41">
        <f>H36+L36+P36+T36</f>
        <v>784.106</v>
      </c>
      <c r="E36" s="41"/>
      <c r="F36" s="41">
        <v>216.21863</v>
      </c>
      <c r="G36" s="41"/>
      <c r="H36" s="17">
        <f>E36+F36+G36</f>
        <v>216.21863</v>
      </c>
      <c r="I36" s="41">
        <v>205.89103</v>
      </c>
      <c r="J36" s="41"/>
      <c r="K36" s="41"/>
      <c r="L36" s="17">
        <f t="shared" si="11"/>
        <v>205.89103</v>
      </c>
      <c r="M36" s="41">
        <v>212.62889</v>
      </c>
      <c r="N36" s="41"/>
      <c r="O36" s="41"/>
      <c r="P36" s="17">
        <f>M36+N36+O36</f>
        <v>212.62889</v>
      </c>
      <c r="Q36" s="41"/>
      <c r="R36" s="41">
        <v>140.22492</v>
      </c>
      <c r="S36" s="41">
        <v>9.14253</v>
      </c>
      <c r="T36" s="17">
        <f>Q36+R36+S36</f>
        <v>149.36745</v>
      </c>
      <c r="U36" s="6"/>
      <c r="V36" s="22"/>
    </row>
    <row r="37" spans="1:22" ht="95.25" customHeight="1">
      <c r="A37" s="20" t="s">
        <v>31</v>
      </c>
      <c r="B37" s="21" t="s">
        <v>52</v>
      </c>
      <c r="C37" s="46">
        <v>250707.11</v>
      </c>
      <c r="D37" s="46">
        <f>H37+L37+P37+T37</f>
        <v>250707.11</v>
      </c>
      <c r="E37" s="46">
        <v>16306.72887</v>
      </c>
      <c r="F37" s="46">
        <v>23131.9836</v>
      </c>
      <c r="G37" s="46">
        <v>24363.39144</v>
      </c>
      <c r="H37" s="45">
        <f>E37+F37+G37</f>
        <v>63802.10391</v>
      </c>
      <c r="I37" s="46">
        <v>25499.82335</v>
      </c>
      <c r="J37" s="46">
        <v>24230.27235</v>
      </c>
      <c r="K37" s="46">
        <v>25419.53375</v>
      </c>
      <c r="L37" s="45">
        <f t="shared" si="11"/>
        <v>75149.62945</v>
      </c>
      <c r="M37" s="46">
        <v>19266.98</v>
      </c>
      <c r="N37" s="46">
        <v>12052.82075</v>
      </c>
      <c r="O37" s="46">
        <v>19249.41857</v>
      </c>
      <c r="P37" s="45">
        <f>SUM(M37:O37)</f>
        <v>50569.219320000004</v>
      </c>
      <c r="Q37" s="46">
        <v>19026.37346</v>
      </c>
      <c r="R37" s="46">
        <v>20098.91686</v>
      </c>
      <c r="S37" s="46">
        <v>22060.867</v>
      </c>
      <c r="T37" s="45">
        <f>SUM(Q37:S37)</f>
        <v>61186.15732</v>
      </c>
      <c r="U37" s="6"/>
      <c r="V37" s="22"/>
    </row>
    <row r="38" spans="1:21" ht="26.25" customHeight="1">
      <c r="A38" s="20" t="s">
        <v>33</v>
      </c>
      <c r="B38" s="21" t="s">
        <v>54</v>
      </c>
      <c r="C38" s="46">
        <v>53384.17</v>
      </c>
      <c r="D38" s="46">
        <f>H38+L38+P38+T38</f>
        <v>53384.170000000006</v>
      </c>
      <c r="E38" s="46">
        <v>3355.98977</v>
      </c>
      <c r="F38" s="46">
        <v>3659.89276</v>
      </c>
      <c r="G38" s="46">
        <v>4659.6991</v>
      </c>
      <c r="H38" s="45">
        <f>E38+F38+G38</f>
        <v>11675.58163</v>
      </c>
      <c r="I38" s="46">
        <v>5918.30495</v>
      </c>
      <c r="J38" s="46">
        <v>5037.53508</v>
      </c>
      <c r="K38" s="46">
        <v>5043.83343</v>
      </c>
      <c r="L38" s="45">
        <f>I38+J38+K38</f>
        <v>15999.673459999998</v>
      </c>
      <c r="M38" s="46">
        <v>4523.31138</v>
      </c>
      <c r="N38" s="46">
        <v>4358.379</v>
      </c>
      <c r="O38" s="46">
        <v>4393.43242</v>
      </c>
      <c r="P38" s="45">
        <f>SUM(M38:O38)</f>
        <v>13275.122800000001</v>
      </c>
      <c r="Q38" s="46">
        <v>4517.6537</v>
      </c>
      <c r="R38" s="46">
        <v>3900.60379</v>
      </c>
      <c r="S38" s="46">
        <v>4015.53462</v>
      </c>
      <c r="T38" s="45">
        <f>SUM(Q38:S38)</f>
        <v>12433.79211</v>
      </c>
      <c r="U38" s="1"/>
    </row>
    <row r="39" spans="1:21" ht="36.75" customHeight="1">
      <c r="A39" s="18" t="s">
        <v>38</v>
      </c>
      <c r="B39" s="21"/>
      <c r="C39" s="45">
        <f>C40+C41+C42</f>
        <v>73337.526</v>
      </c>
      <c r="D39" s="45">
        <f>D40+D41+D42</f>
        <v>73337.52600000001</v>
      </c>
      <c r="E39" s="45">
        <f aca="true" t="shared" si="12" ref="E39:K39">SUM(E40:E42)</f>
        <v>4917.96007</v>
      </c>
      <c r="F39" s="45">
        <f t="shared" si="12"/>
        <v>10218.21686</v>
      </c>
      <c r="G39" s="45">
        <f t="shared" si="12"/>
        <v>11257.84124</v>
      </c>
      <c r="H39" s="45">
        <f t="shared" si="12"/>
        <v>26394.018169999996</v>
      </c>
      <c r="I39" s="45">
        <f t="shared" si="12"/>
        <v>3330.00501</v>
      </c>
      <c r="J39" s="45">
        <f t="shared" si="12"/>
        <v>4935.575000000001</v>
      </c>
      <c r="K39" s="45">
        <f t="shared" si="12"/>
        <v>4094.0382</v>
      </c>
      <c r="L39" s="45">
        <f t="shared" si="11"/>
        <v>12359.61821</v>
      </c>
      <c r="M39" s="45">
        <f aca="true" t="shared" si="13" ref="M39:T39">SUM(M40:M42)</f>
        <v>6129.76275</v>
      </c>
      <c r="N39" s="45">
        <f t="shared" si="13"/>
        <v>4512.075</v>
      </c>
      <c r="O39" s="45">
        <f t="shared" si="13"/>
        <v>4232.675</v>
      </c>
      <c r="P39" s="45">
        <f t="shared" si="13"/>
        <v>14874.51275</v>
      </c>
      <c r="Q39" s="45">
        <f t="shared" si="13"/>
        <v>6530.4815</v>
      </c>
      <c r="R39" s="45">
        <f t="shared" si="13"/>
        <v>4228.9931400000005</v>
      </c>
      <c r="S39" s="45">
        <f t="shared" si="13"/>
        <v>8949.90223</v>
      </c>
      <c r="T39" s="45">
        <f t="shared" si="13"/>
        <v>19709.37687</v>
      </c>
      <c r="U39" s="6"/>
    </row>
    <row r="40" spans="1:21" ht="33" customHeight="1">
      <c r="A40" s="20" t="s">
        <v>30</v>
      </c>
      <c r="B40" s="21" t="s">
        <v>51</v>
      </c>
      <c r="C40" s="46">
        <v>57295.126</v>
      </c>
      <c r="D40" s="46">
        <f>H40+L40+P40+T40</f>
        <v>57295.126000000004</v>
      </c>
      <c r="E40" s="46">
        <v>3516.825</v>
      </c>
      <c r="F40" s="46">
        <v>8884.075</v>
      </c>
      <c r="G40" s="46">
        <v>9866.6775</v>
      </c>
      <c r="H40" s="45">
        <f>SUM(E40:G40)</f>
        <v>22267.5775</v>
      </c>
      <c r="I40" s="46">
        <v>1120.0805</v>
      </c>
      <c r="J40" s="46">
        <v>3623.175</v>
      </c>
      <c r="K40" s="46">
        <v>3123.175</v>
      </c>
      <c r="L40" s="45">
        <f>I40+J40+K40</f>
        <v>7866.4305</v>
      </c>
      <c r="M40" s="46">
        <v>4954.225</v>
      </c>
      <c r="N40" s="46">
        <v>3122.775</v>
      </c>
      <c r="O40" s="46">
        <v>3122.775</v>
      </c>
      <c r="P40" s="45">
        <f>SUM(M40:O40)</f>
        <v>11199.775</v>
      </c>
      <c r="Q40" s="46">
        <v>5434.5815</v>
      </c>
      <c r="R40" s="46">
        <v>3122.775</v>
      </c>
      <c r="S40" s="46">
        <v>7403.9865</v>
      </c>
      <c r="T40" s="45">
        <f>SUM(Q40:S40)</f>
        <v>15961.343</v>
      </c>
      <c r="U40" s="1"/>
    </row>
    <row r="41" spans="1:21" ht="60.75" customHeight="1">
      <c r="A41" s="20" t="s">
        <v>32</v>
      </c>
      <c r="B41" s="21" t="s">
        <v>53</v>
      </c>
      <c r="C41" s="46">
        <v>5.19191</v>
      </c>
      <c r="D41" s="46">
        <f>H41+L41+P41+T41</f>
        <v>5.19191</v>
      </c>
      <c r="E41" s="46">
        <v>0</v>
      </c>
      <c r="F41" s="46">
        <v>0</v>
      </c>
      <c r="G41" s="46">
        <v>1.37377</v>
      </c>
      <c r="H41" s="45">
        <f>SUM(E41:G41)</f>
        <v>1.37377</v>
      </c>
      <c r="I41" s="46">
        <v>0</v>
      </c>
      <c r="J41" s="46">
        <v>0</v>
      </c>
      <c r="K41" s="46">
        <v>0</v>
      </c>
      <c r="L41" s="45">
        <f>SUM(I41:K41)</f>
        <v>0</v>
      </c>
      <c r="M41" s="46">
        <v>0</v>
      </c>
      <c r="N41" s="46">
        <v>0</v>
      </c>
      <c r="O41" s="46">
        <v>0</v>
      </c>
      <c r="P41" s="45">
        <f>SUM(M41:O41)</f>
        <v>0</v>
      </c>
      <c r="Q41" s="46">
        <v>0</v>
      </c>
      <c r="R41" s="46">
        <v>3.81814</v>
      </c>
      <c r="S41" s="46"/>
      <c r="T41" s="45">
        <f>SUM(Q41:S41)</f>
        <v>3.81814</v>
      </c>
      <c r="U41" s="1"/>
    </row>
    <row r="42" spans="1:21" ht="18" customHeight="1">
      <c r="A42" s="20" t="s">
        <v>33</v>
      </c>
      <c r="B42" s="21" t="s">
        <v>54</v>
      </c>
      <c r="C42" s="46">
        <v>16037.20809</v>
      </c>
      <c r="D42" s="46">
        <f>H42++L42+P42+T42</f>
        <v>16037.20809</v>
      </c>
      <c r="E42" s="46">
        <v>1401.13507</v>
      </c>
      <c r="F42" s="46">
        <v>1334.14186</v>
      </c>
      <c r="G42" s="46">
        <v>1389.78997</v>
      </c>
      <c r="H42" s="45">
        <f>SUM(E42:G42)</f>
        <v>4125.0669</v>
      </c>
      <c r="I42" s="46">
        <v>2209.92451</v>
      </c>
      <c r="J42" s="46">
        <v>1312.4</v>
      </c>
      <c r="K42" s="46">
        <v>970.8632</v>
      </c>
      <c r="L42" s="45">
        <f>SUM(I42:K42)</f>
        <v>4493.18771</v>
      </c>
      <c r="M42" s="46">
        <v>1175.53775</v>
      </c>
      <c r="N42" s="46">
        <v>1389.3</v>
      </c>
      <c r="O42" s="46">
        <v>1109.9</v>
      </c>
      <c r="P42" s="45">
        <f>SUM(M42:O42)</f>
        <v>3674.73775</v>
      </c>
      <c r="Q42" s="46">
        <v>1095.9</v>
      </c>
      <c r="R42" s="46">
        <v>1102.4</v>
      </c>
      <c r="S42" s="46">
        <v>1545.91573</v>
      </c>
      <c r="T42" s="45">
        <f>SUM(Q42:S42)</f>
        <v>3744.21573</v>
      </c>
      <c r="U42" s="1"/>
    </row>
    <row r="43" spans="1:21" ht="33.75" customHeight="1">
      <c r="A43" s="12" t="s">
        <v>39</v>
      </c>
      <c r="B43" s="13" t="s">
        <v>55</v>
      </c>
      <c r="C43" s="17">
        <f>C10-C14</f>
        <v>-41299.51814000006</v>
      </c>
      <c r="D43" s="17">
        <f>D10-D14</f>
        <v>-41299.51814000006</v>
      </c>
      <c r="E43" s="17">
        <f>E10-E14</f>
        <v>19280.69711</v>
      </c>
      <c r="F43" s="17">
        <f aca="true" t="shared" si="14" ref="F43:S43">F10-F14</f>
        <v>6351.930970000001</v>
      </c>
      <c r="G43" s="17">
        <f t="shared" si="14"/>
        <v>-27789.709630000005</v>
      </c>
      <c r="H43" s="17">
        <f t="shared" si="14"/>
        <v>-2157.0815500000317</v>
      </c>
      <c r="I43" s="17">
        <f t="shared" si="14"/>
        <v>-4964.08872</v>
      </c>
      <c r="J43" s="17">
        <f t="shared" si="14"/>
        <v>-6179.824050000003</v>
      </c>
      <c r="K43" s="17">
        <f t="shared" si="14"/>
        <v>9992.048250000007</v>
      </c>
      <c r="L43" s="17">
        <f t="shared" si="14"/>
        <v>-1151.8645200000028</v>
      </c>
      <c r="M43" s="17">
        <f t="shared" si="14"/>
        <v>452.90939999998955</v>
      </c>
      <c r="N43" s="17">
        <f t="shared" si="14"/>
        <v>-5185.278770000012</v>
      </c>
      <c r="O43" s="17">
        <f t="shared" si="14"/>
        <v>-9277.979499999987</v>
      </c>
      <c r="P43" s="17">
        <f>P10-P14</f>
        <v>-14010.348869999987</v>
      </c>
      <c r="Q43" s="17">
        <f t="shared" si="14"/>
        <v>807.1254599999957</v>
      </c>
      <c r="R43" s="17">
        <f t="shared" si="14"/>
        <v>4128.069190000002</v>
      </c>
      <c r="S43" s="17">
        <f t="shared" si="14"/>
        <v>-28915.41784999999</v>
      </c>
      <c r="T43" s="17">
        <f>T10-T14</f>
        <v>-23980.22319999998</v>
      </c>
      <c r="U43" s="1"/>
    </row>
    <row r="44" spans="1:21" ht="87" customHeight="1">
      <c r="A44" s="12" t="s">
        <v>60</v>
      </c>
      <c r="B44" s="13" t="s">
        <v>58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"/>
    </row>
    <row r="45" spans="1:21" ht="85.5">
      <c r="A45" s="12" t="s">
        <v>40</v>
      </c>
      <c r="B45" s="13" t="s">
        <v>56</v>
      </c>
      <c r="C45" s="17">
        <v>2680</v>
      </c>
      <c r="D45" s="17">
        <f>H45+L45+P45+T45</f>
        <v>2680</v>
      </c>
      <c r="E45" s="47"/>
      <c r="F45" s="47"/>
      <c r="G45" s="47">
        <v>600</v>
      </c>
      <c r="H45" s="17">
        <f>E45+F45+G45</f>
        <v>600</v>
      </c>
      <c r="I45" s="47"/>
      <c r="J45" s="47"/>
      <c r="K45" s="47"/>
      <c r="L45" s="17">
        <f>I45+J45+K45</f>
        <v>0</v>
      </c>
      <c r="M45" s="17"/>
      <c r="N45" s="47"/>
      <c r="O45" s="47"/>
      <c r="P45" s="17"/>
      <c r="Q45" s="17"/>
      <c r="R45" s="47">
        <v>2080</v>
      </c>
      <c r="S45" s="17"/>
      <c r="T45" s="17">
        <f>Q45+R45+S45</f>
        <v>2080</v>
      </c>
      <c r="U45" s="1"/>
    </row>
    <row r="46" spans="1:21" ht="128.25">
      <c r="A46" s="12" t="s">
        <v>41</v>
      </c>
      <c r="B46" s="13" t="s">
        <v>57</v>
      </c>
      <c r="C46" s="17">
        <f aca="true" t="shared" si="15" ref="C46:T46">C43+C44-C45</f>
        <v>-43979.51814000006</v>
      </c>
      <c r="D46" s="17">
        <f t="shared" si="15"/>
        <v>-43979.51814000006</v>
      </c>
      <c r="E46" s="17">
        <f t="shared" si="15"/>
        <v>19280.69711</v>
      </c>
      <c r="F46" s="17">
        <f t="shared" si="15"/>
        <v>6351.930970000001</v>
      </c>
      <c r="G46" s="17">
        <f t="shared" si="15"/>
        <v>-28389.709630000005</v>
      </c>
      <c r="H46" s="17">
        <f t="shared" si="15"/>
        <v>-2757.0815500000317</v>
      </c>
      <c r="I46" s="17">
        <f t="shared" si="15"/>
        <v>-4964.08872</v>
      </c>
      <c r="J46" s="17">
        <f t="shared" si="15"/>
        <v>-6179.824050000003</v>
      </c>
      <c r="K46" s="17">
        <f t="shared" si="15"/>
        <v>9992.048250000007</v>
      </c>
      <c r="L46" s="17">
        <f t="shared" si="15"/>
        <v>-1151.8645200000028</v>
      </c>
      <c r="M46" s="17">
        <f t="shared" si="15"/>
        <v>452.90939999998955</v>
      </c>
      <c r="N46" s="17">
        <f t="shared" si="15"/>
        <v>-5185.278770000012</v>
      </c>
      <c r="O46" s="17">
        <f t="shared" si="15"/>
        <v>-9277.979499999987</v>
      </c>
      <c r="P46" s="17">
        <f t="shared" si="15"/>
        <v>-14010.348869999987</v>
      </c>
      <c r="Q46" s="17">
        <f t="shared" si="15"/>
        <v>807.1254599999957</v>
      </c>
      <c r="R46" s="17">
        <f t="shared" si="15"/>
        <v>2048.069190000002</v>
      </c>
      <c r="S46" s="17">
        <f t="shared" si="15"/>
        <v>-28915.41784999999</v>
      </c>
      <c r="T46" s="17">
        <f t="shared" si="15"/>
        <v>-26060.22319999998</v>
      </c>
      <c r="U46" s="1"/>
    </row>
    <row r="47" spans="1:20" ht="42.75" customHeight="1">
      <c r="A47" s="12" t="s">
        <v>42</v>
      </c>
      <c r="B47" s="13">
        <v>1000</v>
      </c>
      <c r="C47" s="41">
        <v>0</v>
      </c>
      <c r="D47" s="41">
        <v>44188.01815</v>
      </c>
      <c r="E47" s="41">
        <f>D47</f>
        <v>44188.01815</v>
      </c>
      <c r="F47" s="41">
        <f>E48</f>
        <v>63468.715260000004</v>
      </c>
      <c r="G47" s="41">
        <f>F48</f>
        <v>69820.64623000001</v>
      </c>
      <c r="H47" s="17">
        <f>E47</f>
        <v>44188.01815</v>
      </c>
      <c r="I47" s="41">
        <f>H48</f>
        <v>41430.93659999997</v>
      </c>
      <c r="J47" s="41">
        <f>I48</f>
        <v>36466.84787999997</v>
      </c>
      <c r="K47" s="41">
        <f>J48</f>
        <v>30287.02382999997</v>
      </c>
      <c r="L47" s="17">
        <f>I47</f>
        <v>41430.93659999997</v>
      </c>
      <c r="M47" s="41">
        <f>L48</f>
        <v>40279.07207999997</v>
      </c>
      <c r="N47" s="41">
        <f>M48</f>
        <v>40731.98147999996</v>
      </c>
      <c r="O47" s="41">
        <f>N48</f>
        <v>35546.70270999995</v>
      </c>
      <c r="P47" s="17">
        <f>M47</f>
        <v>40279.07207999997</v>
      </c>
      <c r="Q47" s="41">
        <f>P48</f>
        <v>26268.723209999982</v>
      </c>
      <c r="R47" s="41">
        <f>Q48</f>
        <v>27075.848669999978</v>
      </c>
      <c r="S47" s="41">
        <f>R48</f>
        <v>29123.91785999998</v>
      </c>
      <c r="T47" s="17">
        <f>Q47</f>
        <v>26268.723209999982</v>
      </c>
    </row>
    <row r="48" spans="1:21" ht="47.25" customHeight="1">
      <c r="A48" s="12" t="s">
        <v>43</v>
      </c>
      <c r="B48" s="13">
        <v>1100</v>
      </c>
      <c r="C48" s="41">
        <v>0</v>
      </c>
      <c r="D48" s="17">
        <f>T48</f>
        <v>208.50001000000339</v>
      </c>
      <c r="E48" s="17">
        <f>E47+E46</f>
        <v>63468.715260000004</v>
      </c>
      <c r="F48" s="17">
        <f>F47+F46</f>
        <v>69820.64623000001</v>
      </c>
      <c r="G48" s="17">
        <f aca="true" t="shared" si="16" ref="G48:O48">G47+G46</f>
        <v>41430.93660000001</v>
      </c>
      <c r="H48" s="17">
        <f>H47+H46</f>
        <v>41430.93659999997</v>
      </c>
      <c r="I48" s="17">
        <f t="shared" si="16"/>
        <v>36466.84787999997</v>
      </c>
      <c r="J48" s="17">
        <f t="shared" si="16"/>
        <v>30287.02382999997</v>
      </c>
      <c r="K48" s="17">
        <f t="shared" si="16"/>
        <v>40279.072079999976</v>
      </c>
      <c r="L48" s="17">
        <f>L47+L46</f>
        <v>40279.07207999997</v>
      </c>
      <c r="M48" s="17">
        <f t="shared" si="16"/>
        <v>40731.98147999996</v>
      </c>
      <c r="N48" s="17">
        <f t="shared" si="16"/>
        <v>35546.70270999995</v>
      </c>
      <c r="O48" s="17">
        <f t="shared" si="16"/>
        <v>26268.72320999996</v>
      </c>
      <c r="P48" s="17">
        <f>P47+P46</f>
        <v>26268.723209999982</v>
      </c>
      <c r="Q48" s="17">
        <f>Q47+Q46</f>
        <v>27075.848669999978</v>
      </c>
      <c r="R48" s="17">
        <f>R47+R46</f>
        <v>29123.91785999998</v>
      </c>
      <c r="S48" s="17">
        <f>S47+D48</f>
        <v>29332.417869999983</v>
      </c>
      <c r="T48" s="17">
        <f>T47+T46</f>
        <v>208.50001000000339</v>
      </c>
      <c r="U48" s="1"/>
    </row>
    <row r="49" spans="1:21" ht="162.75" customHeight="1">
      <c r="A49" s="12" t="s">
        <v>44</v>
      </c>
      <c r="B49" s="13">
        <v>1200</v>
      </c>
      <c r="C49" s="41"/>
      <c r="D49" s="17">
        <v>0</v>
      </c>
      <c r="E49" s="41">
        <f>E47-E48</f>
        <v>-19280.69711</v>
      </c>
      <c r="F49" s="41">
        <f aca="true" t="shared" si="17" ref="F49:O49">F47-F48</f>
        <v>-6351.9309700000085</v>
      </c>
      <c r="G49" s="41">
        <f t="shared" si="17"/>
        <v>28389.709630000005</v>
      </c>
      <c r="H49" s="41">
        <f t="shared" si="17"/>
        <v>2757.0815500000317</v>
      </c>
      <c r="I49" s="41">
        <f t="shared" si="17"/>
        <v>4964.08872</v>
      </c>
      <c r="J49" s="41">
        <f t="shared" si="17"/>
        <v>6179.824050000003</v>
      </c>
      <c r="K49" s="41">
        <f t="shared" si="17"/>
        <v>-9992.048250000007</v>
      </c>
      <c r="L49" s="41">
        <f t="shared" si="17"/>
        <v>1151.8645200000028</v>
      </c>
      <c r="M49" s="41">
        <f t="shared" si="17"/>
        <v>-452.90939999998955</v>
      </c>
      <c r="N49" s="41">
        <f t="shared" si="17"/>
        <v>5185.278770000012</v>
      </c>
      <c r="O49" s="41">
        <f t="shared" si="17"/>
        <v>9277.979499999987</v>
      </c>
      <c r="P49" s="41">
        <f>P47-P48</f>
        <v>14010.348869999987</v>
      </c>
      <c r="Q49" s="41">
        <f>Q47-Q48</f>
        <v>-807.1254599999957</v>
      </c>
      <c r="R49" s="41">
        <f>R47-R48</f>
        <v>-2048.069190000002</v>
      </c>
      <c r="S49" s="41">
        <f>S47-S48</f>
        <v>-208.50001000000339</v>
      </c>
      <c r="T49" s="41">
        <f>T47-T48</f>
        <v>26060.22319999998</v>
      </c>
      <c r="U49" s="1"/>
    </row>
    <row r="50" spans="1:21" ht="59.25">
      <c r="A50" s="12" t="s">
        <v>63</v>
      </c>
      <c r="B50" s="37">
        <v>1300</v>
      </c>
      <c r="C50" s="36"/>
      <c r="D50" s="36">
        <v>0</v>
      </c>
      <c r="E50" s="36">
        <v>0</v>
      </c>
      <c r="F50" s="36">
        <v>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5"/>
    </row>
    <row r="51" spans="1:21" ht="36.75" customHeight="1">
      <c r="A51" s="14" t="s">
        <v>45</v>
      </c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5"/>
    </row>
    <row r="52" spans="1:21" ht="13.5" customHeight="1">
      <c r="A52" s="26" t="s">
        <v>66</v>
      </c>
      <c r="B52" s="26"/>
      <c r="C52" s="26"/>
      <c r="D52" s="26"/>
      <c r="E52" s="26"/>
      <c r="F52" s="26"/>
      <c r="G52" s="26"/>
      <c r="H52" s="26"/>
      <c r="I52" s="29"/>
      <c r="J52" s="31"/>
      <c r="K52" s="33" t="s">
        <v>64</v>
      </c>
      <c r="L52" s="33"/>
      <c r="M52" s="33"/>
      <c r="N52" s="33"/>
      <c r="O52" s="33"/>
      <c r="P52" s="33"/>
      <c r="Q52" s="35"/>
      <c r="R52" s="35"/>
      <c r="S52" s="35"/>
      <c r="T52" s="35"/>
      <c r="U52" s="28"/>
    </row>
    <row r="53" spans="1:21" ht="15" customHeight="1">
      <c r="A53" s="27"/>
      <c r="B53" s="27"/>
      <c r="C53" s="27"/>
      <c r="D53" s="27"/>
      <c r="E53" s="27"/>
      <c r="F53" s="27"/>
      <c r="G53" s="27"/>
      <c r="H53" s="27"/>
      <c r="I53" s="30"/>
      <c r="J53" s="32"/>
      <c r="K53" s="34"/>
      <c r="L53" s="34"/>
      <c r="M53" s="34"/>
      <c r="N53" s="34"/>
      <c r="O53" s="34"/>
      <c r="P53" s="34"/>
      <c r="Q53" s="28"/>
      <c r="R53" s="28"/>
      <c r="S53" s="28"/>
      <c r="T53" s="28"/>
      <c r="U53" s="28"/>
    </row>
    <row r="54" spans="1:21" ht="15" customHeight="1">
      <c r="A54" s="27"/>
      <c r="B54" s="27"/>
      <c r="C54" s="27"/>
      <c r="D54" s="27"/>
      <c r="E54" s="27"/>
      <c r="F54" s="27"/>
      <c r="G54" s="27"/>
      <c r="H54" s="27"/>
      <c r="I54" s="30"/>
      <c r="J54" s="32"/>
      <c r="K54" s="34"/>
      <c r="L54" s="34"/>
      <c r="M54" s="34"/>
      <c r="N54" s="34"/>
      <c r="O54" s="34"/>
      <c r="P54" s="34"/>
      <c r="Q54" s="28"/>
      <c r="R54" s="28"/>
      <c r="S54" s="28"/>
      <c r="T54" s="28"/>
      <c r="U54" s="28"/>
    </row>
    <row r="55" spans="1:21" ht="30" customHeight="1">
      <c r="A55" s="27"/>
      <c r="B55" s="27"/>
      <c r="C55" s="27"/>
      <c r="D55" s="27"/>
      <c r="E55" s="27"/>
      <c r="F55" s="27"/>
      <c r="G55" s="27"/>
      <c r="H55" s="27"/>
      <c r="I55" s="30"/>
      <c r="J55" s="32"/>
      <c r="K55" s="34"/>
      <c r="L55" s="34"/>
      <c r="M55" s="34"/>
      <c r="N55" s="34"/>
      <c r="O55" s="34"/>
      <c r="P55" s="34"/>
      <c r="Q55" s="28"/>
      <c r="R55" s="28"/>
      <c r="S55" s="28"/>
      <c r="T55" s="28"/>
      <c r="U55" s="28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"/>
    </row>
    <row r="59" ht="12.75">
      <c r="A59" s="10">
        <v>45387</v>
      </c>
    </row>
    <row r="60" ht="12.75">
      <c r="A60" s="1" t="s">
        <v>67</v>
      </c>
    </row>
    <row r="61" ht="12.75">
      <c r="A61" s="7" t="s">
        <v>59</v>
      </c>
    </row>
    <row r="62" ht="12.75">
      <c r="A62" s="9"/>
    </row>
    <row r="78" ht="12.75">
      <c r="A78" s="8"/>
    </row>
    <row r="79" ht="12.75">
      <c r="A79" s="9"/>
    </row>
    <row r="80" ht="12.75">
      <c r="A80" s="7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50:B51"/>
    <mergeCell ref="C50:C51"/>
    <mergeCell ref="D50:D51"/>
    <mergeCell ref="E50:E51"/>
    <mergeCell ref="F50:F51"/>
    <mergeCell ref="G50:G51"/>
    <mergeCell ref="U50:U51"/>
    <mergeCell ref="P50:P51"/>
    <mergeCell ref="Q50:Q51"/>
    <mergeCell ref="R50:R51"/>
    <mergeCell ref="O50:O51"/>
    <mergeCell ref="N50:N51"/>
    <mergeCell ref="H50:H51"/>
    <mergeCell ref="I50:I51"/>
    <mergeCell ref="S50:S51"/>
    <mergeCell ref="T50:T51"/>
    <mergeCell ref="J50:J51"/>
    <mergeCell ref="K50:K51"/>
    <mergeCell ref="L50:L51"/>
    <mergeCell ref="M50:M51"/>
    <mergeCell ref="A52:H55"/>
    <mergeCell ref="U52:U55"/>
    <mergeCell ref="I52:I55"/>
    <mergeCell ref="J52:J55"/>
    <mergeCell ref="K52:P55"/>
    <mergeCell ref="Q52:Q55"/>
    <mergeCell ref="R52:R55"/>
    <mergeCell ref="S52:S55"/>
    <mergeCell ref="T52:T55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46" r:id="rId1"/>
  <rowBreaks count="1" manualBreakCount="1">
    <brk id="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Finans-mail</cp:lastModifiedBy>
  <cp:lastPrinted>2024-04-22T12:22:44Z</cp:lastPrinted>
  <dcterms:created xsi:type="dcterms:W3CDTF">2014-02-13T05:24:36Z</dcterms:created>
  <dcterms:modified xsi:type="dcterms:W3CDTF">2024-04-22T12:28:15Z</dcterms:modified>
  <cp:category/>
  <cp:version/>
  <cp:contentType/>
  <cp:contentStatus/>
</cp:coreProperties>
</file>