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'Лист1'!$A$1:$T$42</definedName>
  </definedNames>
  <calcPr fullCalcOnLoad="1"/>
</workbook>
</file>

<file path=xl/sharedStrings.xml><?xml version="1.0" encoding="utf-8"?>
<sst xmlns="http://schemas.openxmlformats.org/spreadsheetml/2006/main" count="75" uniqueCount="66">
  <si>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</si>
  <si>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</si>
  <si>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</si>
  <si>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</si>
  <si>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</si>
  <si>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</si>
  <si>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</si>
  <si>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</si>
  <si>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</si>
  <si>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</si>
  <si>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</si>
  <si>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</si>
  <si>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</si>
  <si>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</si>
  <si>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</si>
  <si>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</si>
  <si>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</si>
  <si>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</si>
  <si>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</si>
  <si>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</si>
  <si>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</si>
  <si>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</si>
  <si>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</si>
  <si>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</si>
  <si>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</si>
  <si>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</si>
  <si>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</si>
  <si>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</si>
  <si>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</si>
  <si>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</si>
  <si>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</si>
  <si>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</si>
  <si>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</si>
  <si>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</si>
  <si>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Территориальная избирательная комиссия Муромского района</t>
  </si>
  <si>
    <t>другие расходы</t>
  </si>
  <si>
    <t>Исполнитель:</t>
  </si>
  <si>
    <t>Периодичность: ежеквартальная</t>
  </si>
  <si>
    <t>Е.В.Макарова</t>
  </si>
  <si>
    <t>(по состоянию на 01.01.2024)</t>
  </si>
  <si>
    <t>Е.Ю.Коровушкина</t>
  </si>
  <si>
    <t>Врио начальника  финансового управления администрации  района</t>
  </si>
  <si>
    <t>Администрация муниципального образования Ковардицкое</t>
  </si>
  <si>
    <t>0100</t>
  </si>
  <si>
    <t>0110</t>
  </si>
  <si>
    <t>0120</t>
  </si>
  <si>
    <t>0500</t>
  </si>
  <si>
    <t>0200</t>
  </si>
  <si>
    <t>0210</t>
  </si>
  <si>
    <t>Капитальные вложения в объекты недвижимого имущества муниципального образования (по ВР 400)</t>
  </si>
  <si>
    <t>0220</t>
  </si>
  <si>
    <t>0230</t>
  </si>
  <si>
    <t>0250</t>
  </si>
  <si>
    <t>в том числе:</t>
  </si>
  <si>
    <t>0600</t>
  </si>
  <si>
    <t>Кассовые поступления по источникам финансирования дефицита бюджета муниципального образования</t>
  </si>
  <si>
    <t xml:space="preserve"> Кассовые выплаты по источникам финансирования дефицита бюджета муниципального образования - всего</t>
  </si>
  <si>
    <t>РЕЗУЛЬТАТ ОПЕРАЦИЙ (без операций по управлению средствами на едином счете бюджета муниципального образования (стр.0300+стр.0500-стр.0600)</t>
  </si>
  <si>
    <t>0300</t>
  </si>
  <si>
    <t>0700</t>
  </si>
  <si>
    <t>Остатки на едином счете бюджета муниципального образования на начало периода</t>
  </si>
  <si>
    <t>Остатки на едином счете бюджета  муниципального образования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</si>
  <si>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муниципального образования)</t>
  </si>
  <si>
    <r>
      <t xml:space="preserve">СПРАВОЧНО: </t>
    </r>
    <r>
      <rPr>
        <sz val="10"/>
        <rFont val="Times New Roman"/>
        <family val="1"/>
      </rPr>
      <t>Средства от заимствования со счетов бюджетных учреждений (со счета 40601 на счет 40201)</t>
    </r>
  </si>
  <si>
    <t>1300</t>
  </si>
  <si>
    <t>Кассовый план исполнения бюджета муниципального образования Ковардицкое Муромского района на 2024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</si>
</sst>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_ ;[Red]\-0.0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sz val="10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4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right" vertical="top"/>
    </xf>
    <xf numFmtId="2" fontId="46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2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20.00390625" style="9" customWidth="1"/>
    <col min="2" max="2" width="5.00390625" style="9" customWidth="1"/>
    <col min="3" max="3" width="12.75390625" style="9" customWidth="1"/>
    <col min="4" max="4" width="11.125" style="9" customWidth="1"/>
    <col min="5" max="5" width="10.25390625" style="9" customWidth="1"/>
    <col min="6" max="6" width="9.875" style="9" customWidth="1"/>
    <col min="7" max="7" width="9.625" style="9" customWidth="1"/>
    <col min="8" max="9" width="10.375" style="9" customWidth="1"/>
    <col min="10" max="11" width="9.375" style="9" customWidth="1"/>
    <col min="12" max="12" width="10.00390625" style="9" customWidth="1"/>
    <col min="13" max="13" width="9.125" style="9" customWidth="1"/>
    <col min="14" max="14" width="9.25390625" style="9" customWidth="1"/>
    <col min="15" max="16" width="10.00390625" style="9" customWidth="1"/>
    <col min="17" max="17" width="8.75390625" style="9" customWidth="1"/>
    <col min="18" max="18" width="8.875" style="9" customWidth="1"/>
    <col min="19" max="19" width="9.00390625" style="9" customWidth="1"/>
    <col min="20" max="20" width="9.875" style="9" customWidth="1"/>
    <col min="21" max="21" width="22.00390625" style="9" customWidth="1"/>
    <col min="22" max="16384" width="9.125" style="9" customWidth="1"/>
  </cols>
  <sheetData>
    <row r="1" spans="1:21" ht="18.75" customHeight="1">
      <c r="A1" s="37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2"/>
    </row>
    <row r="2" spans="1:21" ht="15.75">
      <c r="A2" s="3"/>
      <c r="B2" s="3"/>
      <c r="C2" s="3"/>
      <c r="D2" s="45" t="s">
        <v>39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3"/>
      <c r="R2" s="3"/>
      <c r="S2" s="3"/>
      <c r="T2" s="3"/>
      <c r="U2" s="2"/>
    </row>
    <row r="3" spans="1:21" ht="12.75" customHeight="1">
      <c r="A3" s="38" t="s">
        <v>37</v>
      </c>
      <c r="B3" s="38"/>
      <c r="C3" s="38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9" t="s">
        <v>0</v>
      </c>
      <c r="B4" s="39"/>
      <c r="C4" s="39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1</v>
      </c>
      <c r="B6" s="29" t="s">
        <v>2</v>
      </c>
      <c r="C6" s="29" t="s">
        <v>3</v>
      </c>
      <c r="D6" s="42" t="s">
        <v>4</v>
      </c>
      <c r="E6" s="29" t="s">
        <v>5</v>
      </c>
      <c r="F6" s="29"/>
      <c r="G6" s="29"/>
      <c r="H6" s="29" t="s">
        <v>6</v>
      </c>
      <c r="I6" s="29" t="s">
        <v>7</v>
      </c>
      <c r="J6" s="29"/>
      <c r="K6" s="29"/>
      <c r="L6" s="29" t="s">
        <v>8</v>
      </c>
      <c r="M6" s="29" t="s">
        <v>9</v>
      </c>
      <c r="N6" s="29"/>
      <c r="O6" s="29"/>
      <c r="P6" s="29" t="s">
        <v>10</v>
      </c>
      <c r="Q6" s="29" t="s">
        <v>11</v>
      </c>
      <c r="R6" s="29"/>
      <c r="S6" s="29"/>
      <c r="T6" s="29" t="s">
        <v>12</v>
      </c>
      <c r="U6" s="2"/>
    </row>
    <row r="7" spans="1:21" ht="12.75">
      <c r="A7" s="29"/>
      <c r="B7" s="29"/>
      <c r="C7" s="29"/>
      <c r="D7" s="43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44"/>
      <c r="E8" s="10" t="s">
        <v>13</v>
      </c>
      <c r="F8" s="10" t="s">
        <v>14</v>
      </c>
      <c r="G8" s="10" t="s">
        <v>15</v>
      </c>
      <c r="H8" s="29"/>
      <c r="I8" s="10" t="s">
        <v>16</v>
      </c>
      <c r="J8" s="10" t="s">
        <v>17</v>
      </c>
      <c r="K8" s="10" t="s">
        <v>18</v>
      </c>
      <c r="L8" s="29"/>
      <c r="M8" s="10" t="s">
        <v>19</v>
      </c>
      <c r="N8" s="10" t="s">
        <v>20</v>
      </c>
      <c r="O8" s="10" t="s">
        <v>21</v>
      </c>
      <c r="P8" s="29"/>
      <c r="Q8" s="10" t="s">
        <v>22</v>
      </c>
      <c r="R8" s="10" t="s">
        <v>23</v>
      </c>
      <c r="S8" s="10" t="s">
        <v>24</v>
      </c>
      <c r="T8" s="29"/>
      <c r="U8" s="2"/>
    </row>
    <row r="9" spans="1:2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2">
        <v>13</v>
      </c>
      <c r="N9" s="11">
        <v>14</v>
      </c>
      <c r="O9" s="11">
        <v>15</v>
      </c>
      <c r="P9" s="11">
        <v>16</v>
      </c>
      <c r="Q9" s="13">
        <v>17</v>
      </c>
      <c r="R9" s="11">
        <v>18</v>
      </c>
      <c r="S9" s="11">
        <v>19</v>
      </c>
      <c r="T9" s="11">
        <v>20</v>
      </c>
      <c r="U9" s="2"/>
    </row>
    <row r="10" spans="1:21" ht="36.75" customHeight="1">
      <c r="A10" s="14" t="s">
        <v>25</v>
      </c>
      <c r="B10" s="21" t="s">
        <v>43</v>
      </c>
      <c r="C10" s="6">
        <f>C12+C13+C28</f>
        <v>64137.313</v>
      </c>
      <c r="D10" s="6">
        <f>D12+D13+D28</f>
        <v>64137.313</v>
      </c>
      <c r="E10" s="6">
        <f>SUM(E12:E13)</f>
        <v>3904.775</v>
      </c>
      <c r="F10" s="6">
        <f aca="true" t="shared" si="0" ref="F10:S10">SUM(F12:F13)</f>
        <v>4495.275</v>
      </c>
      <c r="G10" s="6">
        <f t="shared" si="0"/>
        <v>4022.575</v>
      </c>
      <c r="H10" s="6">
        <f>H12+H13</f>
        <v>12422.625</v>
      </c>
      <c r="I10" s="6">
        <f t="shared" si="0"/>
        <v>3517.7749999999996</v>
      </c>
      <c r="J10" s="6">
        <f t="shared" si="0"/>
        <v>2855.275</v>
      </c>
      <c r="K10" s="6">
        <f t="shared" si="0"/>
        <v>2901.575</v>
      </c>
      <c r="L10" s="6">
        <f>L12+L13+L28</f>
        <v>9274.625</v>
      </c>
      <c r="M10" s="6">
        <f t="shared" si="0"/>
        <v>4312.675</v>
      </c>
      <c r="N10" s="6">
        <f t="shared" si="0"/>
        <v>2929.175</v>
      </c>
      <c r="O10" s="6">
        <f t="shared" si="0"/>
        <v>14792.675000000001</v>
      </c>
      <c r="P10" s="6">
        <f>P12+P13+P28</f>
        <v>22034.525</v>
      </c>
      <c r="Q10" s="6">
        <f t="shared" si="0"/>
        <v>6240.775</v>
      </c>
      <c r="R10" s="6">
        <f t="shared" si="0"/>
        <v>8012.975</v>
      </c>
      <c r="S10" s="6">
        <f t="shared" si="0"/>
        <v>6151.7880000000005</v>
      </c>
      <c r="T10" s="6">
        <f>T12+T13+T28</f>
        <v>20405.538</v>
      </c>
      <c r="U10" s="7"/>
    </row>
    <row r="11" spans="1:21" ht="15.75" customHeight="1">
      <c r="A11" s="19" t="s">
        <v>26</v>
      </c>
      <c r="B11" s="21"/>
      <c r="C11" s="6"/>
      <c r="D11" s="5"/>
      <c r="E11" s="33"/>
      <c r="F11" s="34"/>
      <c r="G11" s="5"/>
      <c r="H11" s="6"/>
      <c r="I11" s="5"/>
      <c r="J11" s="5"/>
      <c r="K11" s="5"/>
      <c r="L11" s="6"/>
      <c r="M11" s="5"/>
      <c r="N11" s="5"/>
      <c r="O11" s="5"/>
      <c r="P11" s="6"/>
      <c r="Q11" s="5"/>
      <c r="R11" s="5"/>
      <c r="S11" s="5"/>
      <c r="T11" s="6"/>
      <c r="U11" s="2"/>
    </row>
    <row r="12" spans="1:21" ht="26.25" customHeight="1">
      <c r="A12" s="24" t="s">
        <v>27</v>
      </c>
      <c r="B12" s="22" t="s">
        <v>44</v>
      </c>
      <c r="C12" s="23">
        <v>15964</v>
      </c>
      <c r="D12" s="23">
        <f>H12+L12+P12+T12</f>
        <v>15964</v>
      </c>
      <c r="E12" s="23">
        <v>210.3</v>
      </c>
      <c r="F12" s="23">
        <v>581.3</v>
      </c>
      <c r="G12" s="23">
        <v>428.6</v>
      </c>
      <c r="H12" s="23">
        <f>E12+F12+G12</f>
        <v>1220.1999999999998</v>
      </c>
      <c r="I12" s="23">
        <v>815.3</v>
      </c>
      <c r="J12" s="23">
        <v>361.3</v>
      </c>
      <c r="K12" s="23">
        <v>410.6</v>
      </c>
      <c r="L12" s="23">
        <f>I12+J12+K12</f>
        <v>1587.1999999999998</v>
      </c>
      <c r="M12" s="23">
        <v>1563.3</v>
      </c>
      <c r="N12" s="23">
        <v>397.3</v>
      </c>
      <c r="O12" s="23">
        <v>853.6</v>
      </c>
      <c r="P12" s="23">
        <f>SUM(M12:O12)</f>
        <v>2814.2</v>
      </c>
      <c r="Q12" s="23">
        <v>3531.3</v>
      </c>
      <c r="R12" s="23">
        <v>4908</v>
      </c>
      <c r="S12" s="23">
        <v>1903.1</v>
      </c>
      <c r="T12" s="23">
        <f>SUM(Q12:S12)</f>
        <v>10342.4</v>
      </c>
      <c r="U12" s="2"/>
    </row>
    <row r="13" spans="1:21" ht="27" customHeight="1">
      <c r="A13" s="19" t="s">
        <v>28</v>
      </c>
      <c r="B13" s="22" t="s">
        <v>45</v>
      </c>
      <c r="C13" s="23">
        <v>48173.313</v>
      </c>
      <c r="D13" s="23">
        <f>H13+L13+P13+T13</f>
        <v>48173.313</v>
      </c>
      <c r="E13" s="25">
        <v>3694.475</v>
      </c>
      <c r="F13" s="25">
        <v>3913.975</v>
      </c>
      <c r="G13" s="25">
        <v>3593.975</v>
      </c>
      <c r="H13" s="23">
        <f>SUM(E13:G13)</f>
        <v>11202.425</v>
      </c>
      <c r="I13" s="23">
        <v>2702.475</v>
      </c>
      <c r="J13" s="23">
        <v>2493.975</v>
      </c>
      <c r="K13" s="23">
        <v>2490.975</v>
      </c>
      <c r="L13" s="23">
        <f>SUM(I13:K13)</f>
        <v>7687.424999999999</v>
      </c>
      <c r="M13" s="23">
        <v>2749.375</v>
      </c>
      <c r="N13" s="23">
        <v>2531.875</v>
      </c>
      <c r="O13" s="23">
        <v>13939.075</v>
      </c>
      <c r="P13" s="23">
        <f>SUM(M13:O13)</f>
        <v>19220.325</v>
      </c>
      <c r="Q13" s="23">
        <v>2709.475</v>
      </c>
      <c r="R13" s="23">
        <v>3104.975</v>
      </c>
      <c r="S13" s="23">
        <v>4248.688</v>
      </c>
      <c r="T13" s="23">
        <f>SUM(Q13:S13)</f>
        <v>10063.137999999999</v>
      </c>
      <c r="U13" s="2"/>
    </row>
    <row r="14" spans="1:21" ht="48.75" customHeight="1">
      <c r="A14" s="14" t="s">
        <v>29</v>
      </c>
      <c r="B14" s="21" t="s">
        <v>47</v>
      </c>
      <c r="C14" s="6">
        <f>C16+C17+C18</f>
        <v>67246.813</v>
      </c>
      <c r="D14" s="6">
        <f>H14+L14+P14+T14</f>
        <v>67246.81300000001</v>
      </c>
      <c r="E14" s="15">
        <f aca="true" t="shared" si="1" ref="E14:T14">SUM(E16:E18)</f>
        <v>4412.03434</v>
      </c>
      <c r="F14" s="15">
        <f>SUM(F16:F18)</f>
        <v>5082.03</v>
      </c>
      <c r="G14" s="15">
        <f t="shared" si="1"/>
        <v>4499.82</v>
      </c>
      <c r="H14" s="15">
        <f>SUM(H16:H18)</f>
        <v>13993.88434</v>
      </c>
      <c r="I14" s="15">
        <f t="shared" si="1"/>
        <v>4391.1900000000005</v>
      </c>
      <c r="J14" s="15">
        <f>SUM(J16:J18)</f>
        <v>4073.0299999999997</v>
      </c>
      <c r="K14" s="15">
        <f t="shared" si="1"/>
        <v>3723.87</v>
      </c>
      <c r="L14" s="15">
        <f t="shared" si="1"/>
        <v>12188.09</v>
      </c>
      <c r="M14" s="15">
        <f t="shared" si="1"/>
        <v>4234.65566</v>
      </c>
      <c r="N14" s="15">
        <f t="shared" si="1"/>
        <v>3704.71</v>
      </c>
      <c r="O14" s="15">
        <f t="shared" si="1"/>
        <v>14167.9</v>
      </c>
      <c r="P14" s="15">
        <f t="shared" si="1"/>
        <v>22107.26566</v>
      </c>
      <c r="Q14" s="15">
        <f t="shared" si="1"/>
        <v>5328.05</v>
      </c>
      <c r="R14" s="15">
        <f t="shared" si="1"/>
        <v>3652.98</v>
      </c>
      <c r="S14" s="15">
        <f t="shared" si="1"/>
        <v>6173.53</v>
      </c>
      <c r="T14" s="15">
        <f t="shared" si="1"/>
        <v>18957.573</v>
      </c>
      <c r="U14" s="7"/>
    </row>
    <row r="15" spans="1:21" ht="60">
      <c r="A15" s="56" t="s">
        <v>49</v>
      </c>
      <c r="B15" s="22" t="s">
        <v>48</v>
      </c>
      <c r="C15" s="5"/>
      <c r="D15" s="5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7"/>
    </row>
    <row r="16" spans="1:21" ht="25.5">
      <c r="A16" s="19" t="s">
        <v>30</v>
      </c>
      <c r="B16" s="22" t="s">
        <v>50</v>
      </c>
      <c r="C16" s="23">
        <f>C22</f>
        <v>1690.213</v>
      </c>
      <c r="D16" s="23">
        <f aca="true" t="shared" si="2" ref="D16:T16">D22</f>
        <v>1690.213</v>
      </c>
      <c r="E16" s="23">
        <f t="shared" si="2"/>
        <v>210.5</v>
      </c>
      <c r="F16" s="23">
        <f t="shared" si="2"/>
        <v>0</v>
      </c>
      <c r="G16" s="23">
        <f t="shared" si="2"/>
        <v>0</v>
      </c>
      <c r="H16" s="23">
        <f>H22</f>
        <v>210.5</v>
      </c>
      <c r="I16" s="23">
        <f t="shared" si="2"/>
        <v>210.5</v>
      </c>
      <c r="J16" s="23">
        <f t="shared" si="2"/>
        <v>0</v>
      </c>
      <c r="K16" s="23">
        <f t="shared" si="2"/>
        <v>0</v>
      </c>
      <c r="L16" s="23">
        <f t="shared" si="2"/>
        <v>210.5</v>
      </c>
      <c r="M16" s="23">
        <f t="shared" si="2"/>
        <v>210.5</v>
      </c>
      <c r="N16" s="23">
        <f t="shared" si="2"/>
        <v>0</v>
      </c>
      <c r="O16" s="23">
        <f t="shared" si="2"/>
        <v>0</v>
      </c>
      <c r="P16" s="23">
        <f t="shared" si="2"/>
        <v>210.5</v>
      </c>
      <c r="Q16" s="23">
        <v>199.6</v>
      </c>
      <c r="R16" s="23">
        <f t="shared" si="2"/>
        <v>600</v>
      </c>
      <c r="S16" s="23"/>
      <c r="T16" s="23">
        <f t="shared" si="2"/>
        <v>1058.713</v>
      </c>
      <c r="U16" s="7"/>
    </row>
    <row r="17" spans="1:21" ht="104.25" customHeight="1">
      <c r="A17" s="19" t="s">
        <v>31</v>
      </c>
      <c r="B17" s="22" t="s">
        <v>51</v>
      </c>
      <c r="C17" s="23">
        <f>C23</f>
        <v>14942.6</v>
      </c>
      <c r="D17" s="23">
        <f aca="true" t="shared" si="3" ref="D17:T17">D23</f>
        <v>14942.599999999999</v>
      </c>
      <c r="E17" s="23">
        <f t="shared" si="3"/>
        <v>924.05</v>
      </c>
      <c r="F17" s="23">
        <f>F23</f>
        <v>1526.45</v>
      </c>
      <c r="G17" s="23">
        <f t="shared" si="3"/>
        <v>1220.13</v>
      </c>
      <c r="H17" s="23">
        <f t="shared" si="3"/>
        <v>3670.63</v>
      </c>
      <c r="I17" s="23">
        <f t="shared" si="3"/>
        <v>1217.13</v>
      </c>
      <c r="J17" s="23">
        <f t="shared" si="3"/>
        <v>1220.12</v>
      </c>
      <c r="K17" s="23">
        <f t="shared" si="3"/>
        <v>1218.13</v>
      </c>
      <c r="L17" s="23">
        <f t="shared" si="3"/>
        <v>3655.38</v>
      </c>
      <c r="M17" s="23">
        <f t="shared" si="3"/>
        <v>1222.93</v>
      </c>
      <c r="N17" s="23">
        <f t="shared" si="3"/>
        <v>1262.93</v>
      </c>
      <c r="O17" s="23">
        <f t="shared" si="3"/>
        <v>1414.93</v>
      </c>
      <c r="P17" s="23">
        <f t="shared" si="3"/>
        <v>3900.79</v>
      </c>
      <c r="Q17" s="23">
        <v>171.9</v>
      </c>
      <c r="R17" s="23">
        <v>0</v>
      </c>
      <c r="S17" s="23">
        <v>0</v>
      </c>
      <c r="T17" s="23">
        <f t="shared" si="3"/>
        <v>3715.8</v>
      </c>
      <c r="U17" s="7"/>
    </row>
    <row r="18" spans="1:21" ht="14.25" customHeight="1">
      <c r="A18" s="19" t="s">
        <v>32</v>
      </c>
      <c r="B18" s="22" t="s">
        <v>52</v>
      </c>
      <c r="C18" s="5">
        <f>C24</f>
        <v>50614</v>
      </c>
      <c r="D18" s="23">
        <f>D24+D26</f>
        <v>50614</v>
      </c>
      <c r="E18" s="23">
        <f aca="true" t="shared" si="4" ref="E18:S18">E24+E26</f>
        <v>3277.48434</v>
      </c>
      <c r="F18" s="23">
        <f t="shared" si="4"/>
        <v>3555.58</v>
      </c>
      <c r="G18" s="23">
        <f t="shared" si="4"/>
        <v>3279.69</v>
      </c>
      <c r="H18" s="23">
        <f t="shared" si="4"/>
        <v>10112.75434</v>
      </c>
      <c r="I18" s="23">
        <f t="shared" si="4"/>
        <v>2963.56</v>
      </c>
      <c r="J18" s="23">
        <f t="shared" si="4"/>
        <v>2852.91</v>
      </c>
      <c r="K18" s="23">
        <f t="shared" si="4"/>
        <v>2505.74</v>
      </c>
      <c r="L18" s="23">
        <f t="shared" si="4"/>
        <v>8322.21</v>
      </c>
      <c r="M18" s="23">
        <f t="shared" si="4"/>
        <v>2801.22566</v>
      </c>
      <c r="N18" s="23">
        <f t="shared" si="4"/>
        <v>2441.78</v>
      </c>
      <c r="O18" s="23">
        <f t="shared" si="4"/>
        <v>12752.97</v>
      </c>
      <c r="P18" s="23">
        <f t="shared" si="4"/>
        <v>17995.97566</v>
      </c>
      <c r="Q18" s="23">
        <f t="shared" si="4"/>
        <v>4956.55</v>
      </c>
      <c r="R18" s="23">
        <f t="shared" si="4"/>
        <v>3052.98</v>
      </c>
      <c r="S18" s="23">
        <f t="shared" si="4"/>
        <v>6173.53</v>
      </c>
      <c r="T18" s="23">
        <f>T24+T26</f>
        <v>14183.060000000001</v>
      </c>
      <c r="U18" s="2"/>
    </row>
    <row r="19" spans="1:21" ht="14.25" customHeight="1">
      <c r="A19" s="19" t="s">
        <v>53</v>
      </c>
      <c r="B19" s="22"/>
      <c r="C19" s="5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"/>
    </row>
    <row r="20" spans="1:21" ht="47.25" customHeight="1">
      <c r="A20" s="14" t="s">
        <v>42</v>
      </c>
      <c r="B20" s="21" t="s">
        <v>47</v>
      </c>
      <c r="C20" s="6">
        <f>SUM(C21:C24)</f>
        <v>67246.813</v>
      </c>
      <c r="D20" s="6">
        <f>SUM(D21:D24)</f>
        <v>67246.813</v>
      </c>
      <c r="E20" s="6">
        <f aca="true" t="shared" si="5" ref="E20:T20">SUM(E21:E24)</f>
        <v>4412.03434</v>
      </c>
      <c r="F20" s="6">
        <f t="shared" si="5"/>
        <v>5082.03</v>
      </c>
      <c r="G20" s="6">
        <f t="shared" si="5"/>
        <v>4499.82</v>
      </c>
      <c r="H20" s="6">
        <f>SUM(H21:H24)</f>
        <v>13993.88434</v>
      </c>
      <c r="I20" s="6">
        <f t="shared" si="5"/>
        <v>4391.1900000000005</v>
      </c>
      <c r="J20" s="6">
        <f t="shared" si="5"/>
        <v>4073.0299999999997</v>
      </c>
      <c r="K20" s="6">
        <f t="shared" si="5"/>
        <v>3723.87</v>
      </c>
      <c r="L20" s="6">
        <f t="shared" si="5"/>
        <v>12188.09</v>
      </c>
      <c r="M20" s="6">
        <f>SUM(M21:M24)</f>
        <v>4234.65566</v>
      </c>
      <c r="N20" s="6">
        <f t="shared" si="5"/>
        <v>3704.71</v>
      </c>
      <c r="O20" s="6">
        <f t="shared" si="5"/>
        <v>14167.9</v>
      </c>
      <c r="P20" s="6">
        <f t="shared" si="5"/>
        <v>22107.26566</v>
      </c>
      <c r="Q20" s="6">
        <f>SUM(Q21:Q24)</f>
        <v>6392.18</v>
      </c>
      <c r="R20" s="6">
        <f>SUM(R21:R24)</f>
        <v>4881.71</v>
      </c>
      <c r="S20" s="6">
        <f t="shared" si="5"/>
        <v>7683.683</v>
      </c>
      <c r="T20" s="6">
        <f t="shared" si="5"/>
        <v>18957.573</v>
      </c>
      <c r="U20" s="7"/>
    </row>
    <row r="21" spans="1:21" ht="63.75" customHeight="1">
      <c r="A21" s="56" t="s">
        <v>49</v>
      </c>
      <c r="B21" s="22" t="s">
        <v>48</v>
      </c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7"/>
    </row>
    <row r="22" spans="1:21" s="28" customFormat="1" ht="25.5">
      <c r="A22" s="19" t="s">
        <v>30</v>
      </c>
      <c r="B22" s="22" t="s">
        <v>50</v>
      </c>
      <c r="C22" s="5">
        <v>1690.213</v>
      </c>
      <c r="D22" s="5">
        <f>H22+L22+P22+T22</f>
        <v>1690.213</v>
      </c>
      <c r="E22" s="23">
        <v>210.5</v>
      </c>
      <c r="F22" s="23">
        <v>0</v>
      </c>
      <c r="G22" s="23">
        <v>0</v>
      </c>
      <c r="H22" s="23">
        <f>E22+F22+G22</f>
        <v>210.5</v>
      </c>
      <c r="I22" s="23">
        <v>210.5</v>
      </c>
      <c r="J22" s="23">
        <v>0</v>
      </c>
      <c r="K22" s="23">
        <v>0</v>
      </c>
      <c r="L22" s="23">
        <f>SUM(I22:K22)</f>
        <v>210.5</v>
      </c>
      <c r="M22" s="23">
        <v>210.5</v>
      </c>
      <c r="N22" s="23">
        <v>0</v>
      </c>
      <c r="O22" s="23">
        <v>0</v>
      </c>
      <c r="P22" s="23">
        <f>M22+N22+O22</f>
        <v>210.5</v>
      </c>
      <c r="Q22" s="23">
        <v>210.5</v>
      </c>
      <c r="R22" s="23">
        <v>600</v>
      </c>
      <c r="S22" s="23">
        <v>248.213</v>
      </c>
      <c r="T22" s="23">
        <f>SUM(Q22:S22)</f>
        <v>1058.713</v>
      </c>
      <c r="U22" s="27"/>
    </row>
    <row r="23" spans="1:21" s="28" customFormat="1" ht="102">
      <c r="A23" s="19" t="s">
        <v>31</v>
      </c>
      <c r="B23" s="22" t="s">
        <v>51</v>
      </c>
      <c r="C23" s="5">
        <v>14942.6</v>
      </c>
      <c r="D23" s="5">
        <f>H23+L23+P23+T23</f>
        <v>14942.599999999999</v>
      </c>
      <c r="E23" s="23">
        <v>924.05</v>
      </c>
      <c r="F23" s="23">
        <v>1526.45</v>
      </c>
      <c r="G23" s="23">
        <v>1220.13</v>
      </c>
      <c r="H23" s="23">
        <f>E23+F23+G23</f>
        <v>3670.63</v>
      </c>
      <c r="I23" s="23">
        <v>1217.13</v>
      </c>
      <c r="J23" s="23">
        <v>1220.12</v>
      </c>
      <c r="K23" s="23">
        <v>1218.13</v>
      </c>
      <c r="L23" s="23">
        <f>SUM(I23:K23)</f>
        <v>3655.38</v>
      </c>
      <c r="M23" s="23">
        <v>1222.93</v>
      </c>
      <c r="N23" s="23">
        <v>1262.93</v>
      </c>
      <c r="O23" s="23">
        <v>1414.93</v>
      </c>
      <c r="P23" s="23">
        <f>SUM(M23:O23)</f>
        <v>3900.79</v>
      </c>
      <c r="Q23" s="23">
        <v>1225.13</v>
      </c>
      <c r="R23" s="23">
        <v>1228.73</v>
      </c>
      <c r="S23" s="23">
        <v>1261.94</v>
      </c>
      <c r="T23" s="23">
        <f>SUM(Q23:S23)</f>
        <v>3715.8</v>
      </c>
      <c r="U23" s="27"/>
    </row>
    <row r="24" spans="1:21" ht="12.75">
      <c r="A24" s="19" t="s">
        <v>32</v>
      </c>
      <c r="B24" s="22" t="s">
        <v>52</v>
      </c>
      <c r="C24" s="5">
        <v>50614</v>
      </c>
      <c r="D24" s="23">
        <f>H24+L24+P24+T24</f>
        <v>50614</v>
      </c>
      <c r="E24" s="23">
        <v>3277.48434</v>
      </c>
      <c r="F24" s="23">
        <v>3555.58</v>
      </c>
      <c r="G24" s="23">
        <v>3279.69</v>
      </c>
      <c r="H24" s="23">
        <f>E24+F24+G24</f>
        <v>10112.75434</v>
      </c>
      <c r="I24" s="23">
        <v>2963.56</v>
      </c>
      <c r="J24" s="23">
        <f>2972.91-120</f>
        <v>2852.91</v>
      </c>
      <c r="K24" s="23">
        <f>2705.74-200</f>
        <v>2505.74</v>
      </c>
      <c r="L24" s="23">
        <f>SUM(I24:K24)</f>
        <v>8322.21</v>
      </c>
      <c r="M24" s="23">
        <f>3434.22566-433-200</f>
        <v>2801.22566</v>
      </c>
      <c r="N24" s="23">
        <f>2641.78-200</f>
        <v>2441.78</v>
      </c>
      <c r="O24" s="23">
        <f>14752.97-2000</f>
        <v>12752.97</v>
      </c>
      <c r="P24" s="23">
        <f>SUM(M24:O24)</f>
        <v>17995.97566</v>
      </c>
      <c r="Q24" s="23">
        <v>4956.55</v>
      </c>
      <c r="R24" s="23">
        <v>3052.98</v>
      </c>
      <c r="S24" s="23">
        <v>6173.53</v>
      </c>
      <c r="T24" s="23">
        <f>SUM(Q24:S24)</f>
        <v>14183.060000000001</v>
      </c>
      <c r="U24" s="2"/>
    </row>
    <row r="25" spans="1:21" ht="48.75" customHeight="1" hidden="1">
      <c r="A25" s="14" t="s">
        <v>34</v>
      </c>
      <c r="B25" s="21">
        <v>200</v>
      </c>
      <c r="C25" s="6">
        <v>0</v>
      </c>
      <c r="D25" s="6">
        <v>0</v>
      </c>
      <c r="E25" s="15">
        <f aca="true" t="shared" si="6" ref="E25:T25">E26</f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/>
      <c r="L25" s="15"/>
      <c r="M25" s="15">
        <v>0</v>
      </c>
      <c r="N25" s="15">
        <f t="shared" si="6"/>
        <v>0</v>
      </c>
      <c r="O25" s="15"/>
      <c r="P25" s="15">
        <f>M25+N25+O25</f>
        <v>0</v>
      </c>
      <c r="Q25" s="15">
        <f t="shared" si="6"/>
        <v>0</v>
      </c>
      <c r="R25" s="15">
        <f t="shared" si="6"/>
        <v>0</v>
      </c>
      <c r="S25" s="15">
        <f t="shared" si="6"/>
        <v>0</v>
      </c>
      <c r="T25" s="15">
        <f t="shared" si="6"/>
        <v>0</v>
      </c>
      <c r="U25" s="7"/>
    </row>
    <row r="26" spans="1:21" ht="14.25" customHeight="1" hidden="1">
      <c r="A26" s="17" t="s">
        <v>35</v>
      </c>
      <c r="B26" s="21">
        <v>880</v>
      </c>
      <c r="C26" s="6">
        <v>0</v>
      </c>
      <c r="D26" s="6">
        <v>0</v>
      </c>
      <c r="E26" s="15">
        <v>0</v>
      </c>
      <c r="F26" s="15">
        <v>0</v>
      </c>
      <c r="G26" s="15">
        <v>0</v>
      </c>
      <c r="H26" s="15">
        <f>SUM(E26:G26)</f>
        <v>0</v>
      </c>
      <c r="I26" s="15">
        <v>0</v>
      </c>
      <c r="J26" s="15">
        <v>0</v>
      </c>
      <c r="K26" s="15"/>
      <c r="L26" s="15">
        <f>SUM(I26:K26)</f>
        <v>0</v>
      </c>
      <c r="M26" s="15">
        <v>0</v>
      </c>
      <c r="N26" s="15">
        <v>0</v>
      </c>
      <c r="O26" s="15"/>
      <c r="P26" s="15">
        <f>SUM(M26:O26)</f>
        <v>0</v>
      </c>
      <c r="Q26" s="15">
        <v>0</v>
      </c>
      <c r="R26" s="15">
        <v>0</v>
      </c>
      <c r="S26" s="15">
        <v>0</v>
      </c>
      <c r="T26" s="15">
        <f>SUM(Q26:S26)</f>
        <v>0</v>
      </c>
      <c r="U26" s="7"/>
    </row>
    <row r="27" spans="1:21" ht="24" customHeight="1">
      <c r="A27" s="14" t="s">
        <v>33</v>
      </c>
      <c r="B27" s="21" t="s">
        <v>58</v>
      </c>
      <c r="C27" s="6">
        <f aca="true" t="shared" si="7" ref="C27:T27">C10-C14</f>
        <v>-3109.4999999999927</v>
      </c>
      <c r="D27" s="6">
        <f t="shared" si="7"/>
        <v>-3109.5000000000073</v>
      </c>
      <c r="E27" s="6">
        <f t="shared" si="7"/>
        <v>-507.25934000000007</v>
      </c>
      <c r="F27" s="6">
        <f t="shared" si="7"/>
        <v>-586.7550000000001</v>
      </c>
      <c r="G27" s="6">
        <f t="shared" si="7"/>
        <v>-477.2449999999999</v>
      </c>
      <c r="H27" s="6">
        <f t="shared" si="7"/>
        <v>-1571.2593400000005</v>
      </c>
      <c r="I27" s="6">
        <f t="shared" si="7"/>
        <v>-873.4150000000009</v>
      </c>
      <c r="J27" s="6">
        <f t="shared" si="7"/>
        <v>-1217.7549999999997</v>
      </c>
      <c r="K27" s="6">
        <f t="shared" si="7"/>
        <v>-822.2950000000001</v>
      </c>
      <c r="L27" s="6">
        <f t="shared" si="7"/>
        <v>-2913.465</v>
      </c>
      <c r="M27" s="6">
        <f>M10-M14</f>
        <v>78.01933999999983</v>
      </c>
      <c r="N27" s="6">
        <f t="shared" si="7"/>
        <v>-775.5349999999999</v>
      </c>
      <c r="O27" s="6">
        <f t="shared" si="7"/>
        <v>624.7750000000015</v>
      </c>
      <c r="P27" s="6">
        <f t="shared" si="7"/>
        <v>-72.74065999999948</v>
      </c>
      <c r="Q27" s="6">
        <f t="shared" si="7"/>
        <v>912.7249999999995</v>
      </c>
      <c r="R27" s="6">
        <f t="shared" si="7"/>
        <v>4359.995000000001</v>
      </c>
      <c r="S27" s="6">
        <f t="shared" si="7"/>
        <v>-21.74199999999928</v>
      </c>
      <c r="T27" s="6">
        <f t="shared" si="7"/>
        <v>1447.9650000000001</v>
      </c>
      <c r="U27" s="2"/>
    </row>
    <row r="28" spans="1:21" ht="94.5" customHeight="1">
      <c r="A28" s="17" t="s">
        <v>55</v>
      </c>
      <c r="B28" s="21" t="s">
        <v>46</v>
      </c>
      <c r="C28" s="6"/>
      <c r="D28" s="6"/>
      <c r="E28" s="20"/>
      <c r="F28" s="20"/>
      <c r="G28" s="2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"/>
    </row>
    <row r="29" spans="1:21" ht="75.75" customHeight="1">
      <c r="A29" s="16" t="s">
        <v>56</v>
      </c>
      <c r="B29" s="21" t="s">
        <v>54</v>
      </c>
      <c r="C29" s="6"/>
      <c r="D29" s="6"/>
      <c r="E29" s="26"/>
      <c r="F29" s="26"/>
      <c r="G29" s="26"/>
      <c r="H29" s="6"/>
      <c r="I29" s="26"/>
      <c r="J29" s="26"/>
      <c r="K29" s="26"/>
      <c r="L29" s="6"/>
      <c r="M29" s="6"/>
      <c r="N29" s="26"/>
      <c r="O29" s="26"/>
      <c r="P29" s="6"/>
      <c r="Q29" s="6"/>
      <c r="R29" s="26"/>
      <c r="S29" s="6"/>
      <c r="T29" s="6"/>
      <c r="U29" s="2"/>
    </row>
    <row r="30" spans="1:21" ht="127.5">
      <c r="A30" s="17" t="s">
        <v>57</v>
      </c>
      <c r="B30" s="21" t="s">
        <v>59</v>
      </c>
      <c r="C30" s="6">
        <f>C27+C28-C29</f>
        <v>-3109.4999999999927</v>
      </c>
      <c r="D30" s="6">
        <f>D27+D28-D29</f>
        <v>-3109.5000000000073</v>
      </c>
      <c r="E30" s="6">
        <f>E27-E29</f>
        <v>-507.25934000000007</v>
      </c>
      <c r="F30" s="6">
        <f aca="true" t="shared" si="8" ref="F30:T30">F27-F29</f>
        <v>-586.7550000000001</v>
      </c>
      <c r="G30" s="6">
        <f>G27-G29</f>
        <v>-477.2449999999999</v>
      </c>
      <c r="H30" s="6">
        <f>H27-H29</f>
        <v>-1571.2593400000005</v>
      </c>
      <c r="I30" s="6">
        <f t="shared" si="8"/>
        <v>-873.4150000000009</v>
      </c>
      <c r="J30" s="6">
        <f t="shared" si="8"/>
        <v>-1217.7549999999997</v>
      </c>
      <c r="K30" s="6">
        <f t="shared" si="8"/>
        <v>-822.2950000000001</v>
      </c>
      <c r="L30" s="6">
        <f t="shared" si="8"/>
        <v>-2913.465</v>
      </c>
      <c r="M30" s="6">
        <f>M27-M29</f>
        <v>78.01933999999983</v>
      </c>
      <c r="N30" s="6">
        <f t="shared" si="8"/>
        <v>-775.5349999999999</v>
      </c>
      <c r="O30" s="6">
        <f t="shared" si="8"/>
        <v>624.7750000000015</v>
      </c>
      <c r="P30" s="6">
        <f t="shared" si="8"/>
        <v>-72.74065999999948</v>
      </c>
      <c r="Q30" s="6">
        <f t="shared" si="8"/>
        <v>912.7249999999995</v>
      </c>
      <c r="R30" s="6">
        <f t="shared" si="8"/>
        <v>4359.995000000001</v>
      </c>
      <c r="S30" s="6">
        <f t="shared" si="8"/>
        <v>-21.74199999999928</v>
      </c>
      <c r="T30" s="6">
        <f t="shared" si="8"/>
        <v>1447.9650000000001</v>
      </c>
      <c r="U30" s="2"/>
    </row>
    <row r="31" spans="1:21" ht="63.75">
      <c r="A31" s="17" t="s">
        <v>60</v>
      </c>
      <c r="B31" s="21">
        <v>1000</v>
      </c>
      <c r="C31" s="5">
        <v>0</v>
      </c>
      <c r="D31" s="5">
        <v>5193.0765</v>
      </c>
      <c r="E31" s="5">
        <f>D31</f>
        <v>5193.0765</v>
      </c>
      <c r="F31" s="5">
        <f>E32</f>
        <v>4685.8171600000005</v>
      </c>
      <c r="G31" s="5">
        <f>F32</f>
        <v>4099.06216</v>
      </c>
      <c r="H31" s="6">
        <f>E31</f>
        <v>5193.0765</v>
      </c>
      <c r="I31" s="5">
        <f>H32</f>
        <v>3621.8171599999996</v>
      </c>
      <c r="J31" s="5">
        <f aca="true" t="shared" si="9" ref="J31:O31">I32</f>
        <v>2748.4021599999987</v>
      </c>
      <c r="K31" s="5">
        <f t="shared" si="9"/>
        <v>1530.647159999999</v>
      </c>
      <c r="L31" s="6">
        <f>I31</f>
        <v>3621.8171599999996</v>
      </c>
      <c r="M31" s="5">
        <f t="shared" si="9"/>
        <v>708.3521599999995</v>
      </c>
      <c r="N31" s="5">
        <f t="shared" si="9"/>
        <v>786.3714999999993</v>
      </c>
      <c r="O31" s="5">
        <f t="shared" si="9"/>
        <v>10.836499999999432</v>
      </c>
      <c r="P31" s="6">
        <f>M31</f>
        <v>708.3521599999995</v>
      </c>
      <c r="Q31" s="5">
        <f>P32</f>
        <v>635.6115</v>
      </c>
      <c r="R31" s="5">
        <f>Q32</f>
        <v>1548.3364999999994</v>
      </c>
      <c r="S31" s="5">
        <f>R32</f>
        <v>5908.3315</v>
      </c>
      <c r="T31" s="6">
        <f>Q31</f>
        <v>635.6115</v>
      </c>
      <c r="U31" s="2"/>
    </row>
    <row r="32" spans="1:21" ht="63.75">
      <c r="A32" s="17" t="s">
        <v>61</v>
      </c>
      <c r="B32" s="21">
        <v>1100</v>
      </c>
      <c r="C32" s="5">
        <v>0</v>
      </c>
      <c r="D32" s="6">
        <f>T32</f>
        <v>2083.5765</v>
      </c>
      <c r="E32" s="5">
        <f aca="true" t="shared" si="10" ref="E32:J32">E30+E31</f>
        <v>4685.8171600000005</v>
      </c>
      <c r="F32" s="5">
        <f t="shared" si="10"/>
        <v>4099.06216</v>
      </c>
      <c r="G32" s="5">
        <f>G30+G31</f>
        <v>3621.8171600000005</v>
      </c>
      <c r="H32" s="5">
        <f>H30+H31</f>
        <v>3621.8171599999996</v>
      </c>
      <c r="I32" s="5">
        <f>I30+I31</f>
        <v>2748.4021599999987</v>
      </c>
      <c r="J32" s="5">
        <f t="shared" si="10"/>
        <v>1530.647159999999</v>
      </c>
      <c r="K32" s="5">
        <f>K30+K31</f>
        <v>708.352159999999</v>
      </c>
      <c r="L32" s="5">
        <f>L30+L31</f>
        <v>708.3521599999995</v>
      </c>
      <c r="M32" s="5">
        <f>M30+M31</f>
        <v>786.3714999999993</v>
      </c>
      <c r="N32" s="5">
        <f aca="true" t="shared" si="11" ref="N32:S32">N30+N31</f>
        <v>10.836499999999432</v>
      </c>
      <c r="O32" s="5">
        <f t="shared" si="11"/>
        <v>635.6115000000009</v>
      </c>
      <c r="P32" s="6">
        <f t="shared" si="11"/>
        <v>635.6115</v>
      </c>
      <c r="Q32" s="5">
        <f t="shared" si="11"/>
        <v>1548.3364999999994</v>
      </c>
      <c r="R32" s="5">
        <f t="shared" si="11"/>
        <v>5908.3315</v>
      </c>
      <c r="S32" s="5">
        <f t="shared" si="11"/>
        <v>5886.589500000001</v>
      </c>
      <c r="T32" s="6">
        <f>T30+T31</f>
        <v>2083.5765</v>
      </c>
      <c r="U32" s="2"/>
    </row>
    <row r="33" spans="1:21" ht="165.75">
      <c r="A33" s="17" t="s">
        <v>62</v>
      </c>
      <c r="B33" s="21">
        <v>1200</v>
      </c>
      <c r="C33" s="5"/>
      <c r="D33" s="15">
        <v>0</v>
      </c>
      <c r="E33" s="5">
        <f>E31-E32</f>
        <v>507.2593399999996</v>
      </c>
      <c r="F33" s="5">
        <f aca="true" t="shared" si="12" ref="F33:P33">F31-F32</f>
        <v>586.7550000000001</v>
      </c>
      <c r="G33" s="5">
        <f t="shared" si="12"/>
        <v>477.2449999999999</v>
      </c>
      <c r="H33" s="5">
        <f t="shared" si="12"/>
        <v>1571.2593400000005</v>
      </c>
      <c r="I33" s="5">
        <f t="shared" si="12"/>
        <v>873.4150000000009</v>
      </c>
      <c r="J33" s="5">
        <f>J31-J32</f>
        <v>1217.7549999999997</v>
      </c>
      <c r="K33" s="5">
        <f>K31-K32</f>
        <v>822.2950000000001</v>
      </c>
      <c r="L33" s="5">
        <f t="shared" si="12"/>
        <v>2913.465</v>
      </c>
      <c r="M33" s="5">
        <f t="shared" si="12"/>
        <v>-78.01933999999983</v>
      </c>
      <c r="N33" s="5">
        <f>N31-N32</f>
        <v>775.5349999999999</v>
      </c>
      <c r="O33" s="5">
        <f t="shared" si="12"/>
        <v>-624.7750000000015</v>
      </c>
      <c r="P33" s="5">
        <f t="shared" si="12"/>
        <v>72.74065999999948</v>
      </c>
      <c r="Q33" s="5">
        <f>Q31-Q32</f>
        <v>-912.7249999999995</v>
      </c>
      <c r="R33" s="5">
        <f>R31-R32</f>
        <v>-4359.995000000001</v>
      </c>
      <c r="S33" s="5">
        <f>S31-S32</f>
        <v>21.74199999999928</v>
      </c>
      <c r="T33" s="5">
        <f>T31-T32</f>
        <v>-1447.9650000000001</v>
      </c>
      <c r="U33" s="2"/>
    </row>
    <row r="34" spans="1:21" ht="54" customHeight="1">
      <c r="A34" s="35" t="s">
        <v>63</v>
      </c>
      <c r="B34" s="40" t="s">
        <v>64</v>
      </c>
      <c r="C34" s="30"/>
      <c r="D34" s="41">
        <v>0</v>
      </c>
      <c r="E34" s="30">
        <v>0</v>
      </c>
      <c r="F34" s="30">
        <v>0</v>
      </c>
      <c r="G34" s="30"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4"/>
    </row>
    <row r="35" spans="1:21" ht="24.75" customHeight="1">
      <c r="A35" s="36"/>
      <c r="B35" s="40"/>
      <c r="C35" s="30"/>
      <c r="D35" s="4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4"/>
    </row>
    <row r="36" spans="1:21" ht="9" customHeight="1">
      <c r="A36" s="31" t="s">
        <v>41</v>
      </c>
      <c r="B36" s="31"/>
      <c r="C36" s="31"/>
      <c r="D36" s="31"/>
      <c r="E36" s="31"/>
      <c r="F36" s="31"/>
      <c r="G36" s="31"/>
      <c r="H36" s="31"/>
      <c r="I36" s="47"/>
      <c r="J36" s="49"/>
      <c r="K36" s="51" t="s">
        <v>38</v>
      </c>
      <c r="L36" s="51"/>
      <c r="M36" s="51"/>
      <c r="N36" s="51"/>
      <c r="O36" s="51"/>
      <c r="P36" s="51"/>
      <c r="Q36" s="53"/>
      <c r="R36" s="53"/>
      <c r="S36" s="53"/>
      <c r="T36" s="53"/>
      <c r="U36" s="38"/>
    </row>
    <row r="37" spans="1:21" ht="6" customHeight="1">
      <c r="A37" s="32"/>
      <c r="B37" s="32"/>
      <c r="C37" s="32"/>
      <c r="D37" s="32"/>
      <c r="E37" s="32"/>
      <c r="F37" s="32"/>
      <c r="G37" s="32"/>
      <c r="H37" s="32"/>
      <c r="I37" s="48"/>
      <c r="J37" s="50"/>
      <c r="K37" s="52"/>
      <c r="L37" s="52"/>
      <c r="M37" s="52"/>
      <c r="N37" s="52"/>
      <c r="O37" s="52"/>
      <c r="P37" s="52"/>
      <c r="Q37" s="39"/>
      <c r="R37" s="39"/>
      <c r="S37" s="39"/>
      <c r="T37" s="39"/>
      <c r="U37" s="38"/>
    </row>
    <row r="38" spans="1:21" ht="15" customHeight="1">
      <c r="A38" s="32"/>
      <c r="B38" s="32"/>
      <c r="C38" s="32"/>
      <c r="D38" s="32"/>
      <c r="E38" s="32"/>
      <c r="F38" s="32"/>
      <c r="G38" s="32"/>
      <c r="H38" s="32"/>
      <c r="I38" s="48"/>
      <c r="J38" s="50"/>
      <c r="K38" s="52"/>
      <c r="L38" s="52"/>
      <c r="M38" s="52"/>
      <c r="N38" s="52"/>
      <c r="O38" s="52"/>
      <c r="P38" s="52"/>
      <c r="Q38" s="39"/>
      <c r="R38" s="39"/>
      <c r="S38" s="39"/>
      <c r="T38" s="39"/>
      <c r="U38" s="38"/>
    </row>
    <row r="39" spans="1:21" ht="30" customHeight="1" hidden="1">
      <c r="A39" s="32"/>
      <c r="B39" s="32"/>
      <c r="C39" s="32"/>
      <c r="D39" s="32"/>
      <c r="E39" s="32"/>
      <c r="F39" s="32"/>
      <c r="G39" s="32"/>
      <c r="H39" s="32"/>
      <c r="I39" s="48"/>
      <c r="J39" s="50"/>
      <c r="K39" s="52"/>
      <c r="L39" s="52"/>
      <c r="M39" s="52"/>
      <c r="N39" s="52"/>
      <c r="O39" s="52"/>
      <c r="P39" s="52"/>
      <c r="Q39" s="39"/>
      <c r="R39" s="39"/>
      <c r="S39" s="39"/>
      <c r="T39" s="39"/>
      <c r="U39" s="38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"/>
    </row>
    <row r="41" spans="1:21" ht="15" customHeight="1">
      <c r="A41" s="8" t="s">
        <v>36</v>
      </c>
      <c r="B41" s="55" t="s">
        <v>40</v>
      </c>
      <c r="C41" s="55"/>
      <c r="D41" s="55"/>
      <c r="E41" s="5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"/>
    </row>
    <row r="42" spans="1:21" ht="18" customHeight="1">
      <c r="A42" s="18">
        <v>45301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2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"/>
    </row>
  </sheetData>
  <sheetProtection/>
  <mergeCells count="48">
    <mergeCell ref="B41:E41"/>
    <mergeCell ref="R36:R39"/>
    <mergeCell ref="S36:S39"/>
    <mergeCell ref="T36:T39"/>
    <mergeCell ref="S34:S35"/>
    <mergeCell ref="J34:J35"/>
    <mergeCell ref="K34:K35"/>
    <mergeCell ref="L34:L35"/>
    <mergeCell ref="M34:M35"/>
    <mergeCell ref="I34:I35"/>
    <mergeCell ref="D2:P2"/>
    <mergeCell ref="U36:U39"/>
    <mergeCell ref="I36:I39"/>
    <mergeCell ref="J36:J39"/>
    <mergeCell ref="K36:P39"/>
    <mergeCell ref="Q36:Q39"/>
    <mergeCell ref="U34:U35"/>
    <mergeCell ref="O34:O35"/>
    <mergeCell ref="Q34:Q35"/>
    <mergeCell ref="P34:P35"/>
    <mergeCell ref="T6:T8"/>
    <mergeCell ref="B34:B35"/>
    <mergeCell ref="C34:C35"/>
    <mergeCell ref="D34:D35"/>
    <mergeCell ref="E34:E35"/>
    <mergeCell ref="F34:F35"/>
    <mergeCell ref="G34:G35"/>
    <mergeCell ref="D6:D8"/>
    <mergeCell ref="N34:N35"/>
    <mergeCell ref="T34:T35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4:R35"/>
    <mergeCell ref="E6:G7"/>
    <mergeCell ref="H34:H35"/>
    <mergeCell ref="A36:H39"/>
    <mergeCell ref="E11:F11"/>
    <mergeCell ref="Q6:S7"/>
    <mergeCell ref="A34:A35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66" r:id="rId1"/>
  <rowBreaks count="1" manualBreakCount="1">
    <brk id="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Finans-mail</cp:lastModifiedBy>
  <cp:lastPrinted>2024-02-26T13:29:13Z</cp:lastPrinted>
  <dcterms:created xsi:type="dcterms:W3CDTF">2014-02-13T05:24:36Z</dcterms:created>
  <dcterms:modified xsi:type="dcterms:W3CDTF">2024-02-26T13:29:31Z</dcterms:modified>
  <cp:category/>
  <cp:version/>
  <cp:contentType/>
  <cp:contentStatus/>
</cp:coreProperties>
</file>