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050" firstSheet="3" activeTab="3"/>
  </bookViews>
  <sheets>
    <sheet name="Лист1" sheetId="1" state="hidden" r:id="rId1"/>
    <sheet name="К 01.07.21" sheetId="2" state="hidden" r:id="rId2"/>
    <sheet name="КОВ 2023" sheetId="3" state="hidden" r:id="rId3"/>
    <sheet name="БГ 2023" sheetId="4" r:id="rId4"/>
  </sheets>
  <definedNames>
    <definedName name="_xlnm.Print_Titles" localSheetId="1">'К 01.07.21'!$3:$4</definedName>
    <definedName name="_xlnm.Print_Titles" localSheetId="2">'КОВ 2023'!$4:$6</definedName>
    <definedName name="_xlnm.Print_Area" localSheetId="3">'БГ 2023'!$A$1:$E$54</definedName>
    <definedName name="_xlnm.Print_Area" localSheetId="1">'К 01.07.21'!$A$1:$N$12</definedName>
  </definedNames>
  <calcPr fullCalcOnLoad="1"/>
</workbook>
</file>

<file path=xl/sharedStrings.xml><?xml version="1.0" encoding="utf-8"?>
<sst xmlns="http://schemas.openxmlformats.org/spreadsheetml/2006/main" count="204" uniqueCount="111">
  <si>
    <t>Отправлено в ДФБНП</t>
  </si>
  <si>
    <t>ПГ о выделении средств на софинансирование</t>
  </si>
  <si>
    <t>тыс рублей</t>
  </si>
  <si>
    <t>Наименование мероприятий</t>
  </si>
  <si>
    <t>№ п/п</t>
  </si>
  <si>
    <t>дата</t>
  </si>
  <si>
    <t>сумма</t>
  </si>
  <si>
    <t>дата, №</t>
  </si>
  <si>
    <t>06.04.2015 № 1-24-398</t>
  </si>
  <si>
    <t>Поступило пожертвований в с/п от граждан</t>
  </si>
  <si>
    <t>расход</t>
  </si>
  <si>
    <t>06.07.2020 № 424</t>
  </si>
  <si>
    <t>ПАО о выделении средств на софинансирование</t>
  </si>
  <si>
    <t>24.08.2020 (заявка от 21.08.2020; р-р 531 от 24.08.2020)</t>
  </si>
  <si>
    <t>Итого (местн.+ обл.)</t>
  </si>
  <si>
    <t>Приобретение игрового оборудования для детской площадки в с. Молотицы (заявка от 08.06.20)</t>
  </si>
  <si>
    <t>Реализация ПГ от 22.03.2013 № 319 МО Борисоглебское (добровольные пожертвования) в 2020 году</t>
  </si>
  <si>
    <t>Итого за 2020 год</t>
  </si>
  <si>
    <t>Остаток</t>
  </si>
  <si>
    <t xml:space="preserve">поступило по ПГ о распределении дотации  </t>
  </si>
  <si>
    <t>Всего за 2021 год</t>
  </si>
  <si>
    <t>Ликвидация опасного дерева: д. Зарослово, ул. Старая линия, у д. 1</t>
  </si>
  <si>
    <t>Ликвидация опасного дерева: д. Михалево, ул. Кооперативная, у д. 10</t>
  </si>
  <si>
    <t>Ликвидация опасного дерева: д. Михайлово, ул. Центральная, у д. 8</t>
  </si>
  <si>
    <t>Ликвидация опасного дерева: с. Панфилово, ул. Октябрьская, у д. 8</t>
  </si>
  <si>
    <t>Ликвидация опасного дерева: д. Саксино, ул. Садовая, у д. 20</t>
  </si>
  <si>
    <t>Реализация ПГ от 22.03.2013 № 319 МО Коварицкое (добровольные пожертвования) в 2021 году 
по состоянию на 01.07.2021</t>
  </si>
  <si>
    <t>Итого по заявке от 01.07.2021</t>
  </si>
  <si>
    <t>Всего на 01.07.2021</t>
  </si>
  <si>
    <t>МО Ковардицкое</t>
  </si>
  <si>
    <t>Ликвидация опасных деревьев</t>
  </si>
  <si>
    <t>Ремонт 2-х колодцев</t>
  </si>
  <si>
    <t>Поступило пожертвований в с/п от граждан 
(403 2 07 05030 10 0000 150)</t>
  </si>
  <si>
    <t>МО Борисоглебское</t>
  </si>
  <si>
    <t>исполнение по расходованию средств по добровольным пожертвованиям по заявкам (местные + областные)</t>
  </si>
  <si>
    <t>Ликвидация опасных деревьев п. Кондраково, ул. Заводская, между домами 62-64</t>
  </si>
  <si>
    <t>Ликвидация опасных деревьев на сельском кладбище в д. Талызино</t>
  </si>
  <si>
    <t>от 03.03.2023 № 124</t>
  </si>
  <si>
    <t>Ликвидация сухого дерева с. Лазарево, ул. Охотников,30</t>
  </si>
  <si>
    <t>Ликвидация сухого дерева с.Лазарево, ул. Кирова , 14</t>
  </si>
  <si>
    <t>Сведения о поступлении и расходовании средств бюджета муниципальнного образования Ковардицкое в 2023 году за счет добровольных пожертвований граждан в соответствии с постановлением Губернатора области от 22.03.2013 № 319</t>
  </si>
  <si>
    <t xml:space="preserve"> </t>
  </si>
  <si>
    <t>Обустройство водного объекта для массового отдыха д. Загряжское, ул. Трудовая</t>
  </si>
  <si>
    <t>Ликвидация сухого дерева с. Панфилово, ул. Октябрьская, 5</t>
  </si>
  <si>
    <t>Итого     (гр.3 + гр.7)</t>
  </si>
  <si>
    <t>Остаток не использованных средств по добровольным пожертвованиям (гр.8 - гр.10)</t>
  </si>
  <si>
    <t>Установка ограждения (забора) кладбища с.Борисоглеб на земельном участке с кадастровым номером 33:15:000702:1330</t>
  </si>
  <si>
    <t>ППВО о распределении дотации (по добровольным пожертвованиям)</t>
  </si>
  <si>
    <t>от 01.06.2023 № 389</t>
  </si>
  <si>
    <t>поступило по ППВО о распределении дотации (по добровольным пожертвованиям)</t>
  </si>
  <si>
    <t>Благоустройство территории вокруг памятника погибшим воинам в д.Прудищи</t>
  </si>
  <si>
    <t>от 02.05.2023 № 302</t>
  </si>
  <si>
    <t>от 12.04.2023 № 242</t>
  </si>
  <si>
    <t>Ликвидация опасного дерева: с. Лазарево, ул. Профсоюзная, д. 11</t>
  </si>
  <si>
    <t>от 21.06.2023 № 428</t>
  </si>
  <si>
    <t>Ликвидация опасного дерева: д. Новоселки, ул. Зеленая, д.6</t>
  </si>
  <si>
    <t>Ликвидация опасного дерева: д. Михалева, ул. Кооперативная, д. 66</t>
  </si>
  <si>
    <t>Ликвидация опасного дерева: д.Мишино, ул. Кирова, д. 130</t>
  </si>
  <si>
    <t>Ликвидация опасного дерева: с.Ковардицы, ул. Вишневая, д. 20</t>
  </si>
  <si>
    <t>Текущий ремонт колодца: д. Савково, ул. Новая, д.3</t>
  </si>
  <si>
    <t>Текущий ремонт колодца: д. Новые Котлицы, ул. Кленовая, д.4</t>
  </si>
  <si>
    <t>Ликвидация опасного дерева д. Новое Ратово, ул. Луговая, 16</t>
  </si>
  <si>
    <t>Ликвидация опасного дерева на сельском кладбище в с. Старые Котлицы</t>
  </si>
  <si>
    <t>Ликвидация опасного дерева с. Ковардицы, ул. 1-ая Лесная, 14а</t>
  </si>
  <si>
    <t>Ликвидация опасного дерева: с. Соболево,, кладбище</t>
  </si>
  <si>
    <t>от 02.06.2023 № 352</t>
  </si>
  <si>
    <t>от 12.04.2023 № 217</t>
  </si>
  <si>
    <t>от 06.03.2023 № 106</t>
  </si>
  <si>
    <t>от 22.06.2023 №361</t>
  </si>
  <si>
    <t>от 03.05.2023 № 264</t>
  </si>
  <si>
    <t>ПАМО КОВ о распределении дотации</t>
  </si>
  <si>
    <t>от 07.08.2023 № 533</t>
  </si>
  <si>
    <t>Ликвидация опасного дерева: с. Панфилово, кладбище</t>
  </si>
  <si>
    <t>Обустройство изгороди на сельском кладбище с. Новые Котлицы</t>
  </si>
  <si>
    <t>Ликвидация опасного дерева: д. Межищи, ул. Полевая, д. 82</t>
  </si>
  <si>
    <t>Ликвидация опасного дерева: д. Коржавино, ул. Заречная, д.5</t>
  </si>
  <si>
    <t>Ремонт колодца в д. Борок, ул. Луговая, около д. 11</t>
  </si>
  <si>
    <t>от 04.08.2023 № 549</t>
  </si>
  <si>
    <t>Спил аварийных деревьев на сельском кладбище в д. Талызино</t>
  </si>
  <si>
    <t>Спил аварийного дерева в с. Чаадаево, ул. Муромская, около д. 37</t>
  </si>
  <si>
    <t>Спил аварийного дерева в с. Чаадаево, ул. Муромская, около д. 111</t>
  </si>
  <si>
    <t>Спил аварийного дерева в с. Чаадаево, ул. Муромская, около д. 39</t>
  </si>
  <si>
    <t>Диквидация опасного дерева: д. Мишино, ул. Кирова, д. 130</t>
  </si>
  <si>
    <t>от 19.09.2023 № 679</t>
  </si>
  <si>
    <t>22.092023</t>
  </si>
  <si>
    <t>от 20.09.2023 № 660</t>
  </si>
  <si>
    <t>от 09.10.2023 № 738</t>
  </si>
  <si>
    <t>Спил аварийного дерева в с. Молотицы, ул. Механизаторов, д.1 кв. 2</t>
  </si>
  <si>
    <t>от 11.10.2023 № 686</t>
  </si>
  <si>
    <t>Спил аварийного дерева в с. Борисово, ул. Калинина, 28</t>
  </si>
  <si>
    <t>от 24.11.2023 № 844</t>
  </si>
  <si>
    <t>от 27.11.2023 № 829</t>
  </si>
  <si>
    <t>исп. Знакова И.Н., Трофимова О.С.</t>
  </si>
  <si>
    <t>№ 847 от 26.09.2023</t>
  </si>
  <si>
    <t>№ 741 от 28.08.2023</t>
  </si>
  <si>
    <t>№ 530 от 29.06.2023</t>
  </si>
  <si>
    <t>№ 394 от 12.05.2023</t>
  </si>
  <si>
    <t>№ 355 от 27.04.2023</t>
  </si>
  <si>
    <t>№ 1115 от 28.11.2023</t>
  </si>
  <si>
    <t>№1187 от 15.12.2023</t>
  </si>
  <si>
    <t>на 01.01.2024</t>
  </si>
  <si>
    <t>Всего на 01.01.2024</t>
  </si>
  <si>
    <t>№ 1270 от 26.12.2023</t>
  </si>
  <si>
    <t>сумма, тыс. рублей</t>
  </si>
  <si>
    <t>Поступило  дотации из бюджета области</t>
  </si>
  <si>
    <t>Исполнено</t>
  </si>
  <si>
    <t>Сведения о поступлении и расходовании средств бюджета муниципальнных образований Муромского района  в 2023 году за счет добровольных пожертвований граждан в соответствии с постановлением Губернатора области от 22.03.2013 № 319</t>
  </si>
  <si>
    <t>Всего на 01.01.2024 МО Ковардицкое</t>
  </si>
  <si>
    <t>Всего на 01.01.2024 МО Борисоглебское</t>
  </si>
  <si>
    <t>Поступило пожертвований  от граждан</t>
  </si>
  <si>
    <t>ИТОГО по МО Муромского района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</si>
</sst>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0000"/>
    <numFmt numFmtId="174" formatCode="0.0000"/>
    <numFmt numFmtId="175" formatCode="0.0"/>
    <numFmt numFmtId="176" formatCode="mmm/yyyy"/>
    <numFmt numFmtId="177" formatCode="_-* #,##0.000_р_._-;\-* #,##0.000_р_._-;_-* &quot;-&quot;??_р_._-;_-@_-"/>
    <numFmt numFmtId="178" formatCode="_-* #,##0.0000_р_._-;\-* #,##0.0000_р_._-;_-* &quot;-&quot;??_р_._-;_-@_-"/>
    <numFmt numFmtId="179" formatCode="_-* #,##0.00000_р_._-;\-* #,##0.00000_р_._-;_-* &quot;-&quot;??_р_._-;_-@_-"/>
    <numFmt numFmtId="180" formatCode="_-* #,##0.000000_р_._-;\-* #,##0.000000_р_._-;_-* &quot;-&quot;??_р_._-;_-@_-"/>
    <numFmt numFmtId="181" formatCode="_-* #,##0.00000_р_._-;\-* #,##0.00000_р_._-;_-* &quot;-&quot;?????_р_._-;_-@_-"/>
    <numFmt numFmtId="182" formatCode="[$-FC19]d\ mmmm\ yyyy\ &quot;г.&quot;"/>
    <numFmt numFmtId="183" formatCode="_-* #,##0.00000\ _₽_-;\-* #,##0.00000\ _₽_-;_-* &quot;-&quot;?????\ _₽_-;_-@_-"/>
    <numFmt numFmtId="184" formatCode="_-* #,##0.0_р_._-;\-* #,##0.0_р_._-;_-* &quot;-&quot;??_р_._-;_-@_-"/>
    <numFmt numFmtId="185" formatCode="_-* #,##0_р_._-;\-* #,##0_р_._-;_-* &quot;-&quot;??_р_._-;_-@_-"/>
    <numFmt numFmtId="186" formatCode="#,##0.00_ ;\-#,##0.0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FF00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8" fillId="3" borderId="0" applyNumberFormat="0" applyBorder="0" applyAlignment="0" applyProtection="0"/>
    <xf numFmtId="0" fontId="1" fillId="4" borderId="0" applyNumberFormat="0" applyBorder="0" applyAlignment="0" applyProtection="0"/>
    <xf numFmtId="0" fontId="28" fillId="5" borderId="0" applyNumberFormat="0" applyBorder="0" applyAlignment="0" applyProtection="0"/>
    <xf numFmtId="0" fontId="1" fillId="6" borderId="0" applyNumberFormat="0" applyBorder="0" applyAlignment="0" applyProtection="0"/>
    <xf numFmtId="0" fontId="28" fillId="7" borderId="0" applyNumberFormat="0" applyBorder="0" applyAlignment="0" applyProtection="0"/>
    <xf numFmtId="0" fontId="1" fillId="8" borderId="0" applyNumberFormat="0" applyBorder="0" applyAlignment="0" applyProtection="0"/>
    <xf numFmtId="0" fontId="28" fillId="9" borderId="0" applyNumberFormat="0" applyBorder="0" applyAlignment="0" applyProtection="0"/>
    <xf numFmtId="0" fontId="1" fillId="10" borderId="0" applyNumberFormat="0" applyBorder="0" applyAlignment="0" applyProtection="0"/>
    <xf numFmtId="0" fontId="28" fillId="11" borderId="0" applyNumberFormat="0" applyBorder="0" applyAlignment="0" applyProtection="0"/>
    <xf numFmtId="0" fontId="1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28" fillId="15" borderId="0" applyNumberFormat="0" applyBorder="0" applyAlignment="0" applyProtection="0"/>
    <xf numFmtId="0" fontId="1" fillId="16" borderId="0" applyNumberFormat="0" applyBorder="0" applyAlignment="0" applyProtection="0"/>
    <xf numFmtId="0" fontId="28" fillId="17" borderId="0" applyNumberFormat="0" applyBorder="0" applyAlignment="0" applyProtection="0"/>
    <xf numFmtId="0" fontId="1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8" borderId="0" applyNumberFormat="0" applyBorder="0" applyAlignment="0" applyProtection="0"/>
    <xf numFmtId="0" fontId="28" fillId="20" borderId="0" applyNumberFormat="0" applyBorder="0" applyAlignment="0" applyProtection="0"/>
    <xf numFmtId="0" fontId="1" fillId="14" borderId="0" applyNumberFormat="0" applyBorder="0" applyAlignment="0" applyProtection="0"/>
    <xf numFmtId="0" fontId="28" fillId="21" borderId="0" applyNumberFormat="0" applyBorder="0" applyAlignment="0" applyProtection="0"/>
    <xf numFmtId="0" fontId="1" fillId="22" borderId="0" applyNumberFormat="0" applyBorder="0" applyAlignment="0" applyProtection="0"/>
    <xf numFmtId="0" fontId="28" fillId="23" borderId="0" applyNumberFormat="0" applyBorder="0" applyAlignment="0" applyProtection="0"/>
    <xf numFmtId="0" fontId="2" fillId="24" borderId="0" applyNumberFormat="0" applyBorder="0" applyAlignment="0" applyProtection="0"/>
    <xf numFmtId="0" fontId="29" fillId="25" borderId="0" applyNumberFormat="0" applyBorder="0" applyAlignment="0" applyProtection="0"/>
    <xf numFmtId="0" fontId="2" fillId="16" borderId="0" applyNumberFormat="0" applyBorder="0" applyAlignment="0" applyProtection="0"/>
    <xf numFmtId="0" fontId="29" fillId="26" borderId="0" applyNumberFormat="0" applyBorder="0" applyAlignment="0" applyProtection="0"/>
    <xf numFmtId="0" fontId="2" fillId="18" borderId="0" applyNumberFormat="0" applyBorder="0" applyAlignment="0" applyProtection="0"/>
    <xf numFmtId="0" fontId="29" fillId="27" borderId="0" applyNumberFormat="0" applyBorder="0" applyAlignment="0" applyProtection="0"/>
    <xf numFmtId="0" fontId="2" fillId="28" borderId="0" applyNumberFormat="0" applyBorder="0" applyAlignment="0" applyProtection="0"/>
    <xf numFmtId="0" fontId="29" fillId="29" borderId="0" applyNumberFormat="0" applyBorder="0" applyAlignment="0" applyProtection="0"/>
    <xf numFmtId="0" fontId="2" fillId="30" borderId="0" applyNumberFormat="0" applyBorder="0" applyAlignment="0" applyProtection="0"/>
    <xf numFmtId="0" fontId="29" fillId="31" borderId="0" applyNumberFormat="0" applyBorder="0" applyAlignment="0" applyProtection="0"/>
    <xf numFmtId="0" fontId="2" fillId="32" borderId="0" applyNumberFormat="0" applyBorder="0" applyAlignment="0" applyProtection="0"/>
    <xf numFmtId="0" fontId="29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2" fillId="42" borderId="10" xfId="0" applyFont="1" applyFill="1" applyBorder="1" applyAlignment="1">
      <alignment horizontal="left" wrapText="1"/>
    </xf>
    <xf numFmtId="0" fontId="21" fillId="42" borderId="10" xfId="0" applyFont="1" applyFill="1" applyBorder="1" applyAlignment="1">
      <alignment horizontal="left" wrapText="1"/>
    </xf>
    <xf numFmtId="0" fontId="22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1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14" fontId="22" fillId="0" borderId="10" xfId="0" applyNumberFormat="1" applyFont="1" applyBorder="1" applyAlignment="1">
      <alignment horizontal="center"/>
    </xf>
    <xf numFmtId="0" fontId="22" fillId="0" borderId="11" xfId="0" applyFont="1" applyBorder="1" applyAlignment="1">
      <alignment horizontal="center" wrapText="1"/>
    </xf>
    <xf numFmtId="2" fontId="22" fillId="0" borderId="11" xfId="0" applyNumberFormat="1" applyFont="1" applyBorder="1" applyAlignment="1">
      <alignment horizontal="center"/>
    </xf>
    <xf numFmtId="14" fontId="21" fillId="0" borderId="10" xfId="0" applyNumberFormat="1" applyFont="1" applyBorder="1" applyAlignment="1">
      <alignment horizontal="center"/>
    </xf>
    <xf numFmtId="2" fontId="21" fillId="0" borderId="10" xfId="0" applyNumberFormat="1" applyFont="1" applyBorder="1" applyAlignment="1">
      <alignment horizontal="center"/>
    </xf>
    <xf numFmtId="14" fontId="22" fillId="0" borderId="11" xfId="0" applyNumberFormat="1" applyFont="1" applyBorder="1" applyAlignment="1">
      <alignment horizontal="center" wrapText="1"/>
    </xf>
    <xf numFmtId="14" fontId="22" fillId="0" borderId="11" xfId="0" applyNumberFormat="1" applyFont="1" applyBorder="1" applyAlignment="1">
      <alignment horizontal="center"/>
    </xf>
    <xf numFmtId="179" fontId="22" fillId="0" borderId="10" xfId="0" applyNumberFormat="1" applyFont="1" applyBorder="1" applyAlignment="1">
      <alignment/>
    </xf>
    <xf numFmtId="173" fontId="21" fillId="0" borderId="10" xfId="0" applyNumberFormat="1" applyFont="1" applyFill="1" applyBorder="1" applyAlignment="1">
      <alignment horizontal="center" wrapText="1"/>
    </xf>
    <xf numFmtId="173" fontId="21" fillId="0" borderId="10" xfId="0" applyNumberFormat="1" applyFont="1" applyBorder="1" applyAlignment="1">
      <alignment horizontal="center" wrapText="1"/>
    </xf>
    <xf numFmtId="17" fontId="22" fillId="0" borderId="11" xfId="0" applyNumberFormat="1" applyFont="1" applyBorder="1" applyAlignment="1">
      <alignment horizontal="center" wrapText="1"/>
    </xf>
    <xf numFmtId="14" fontId="22" fillId="0" borderId="10" xfId="0" applyNumberFormat="1" applyFont="1" applyBorder="1" applyAlignment="1">
      <alignment horizontal="center" wrapText="1"/>
    </xf>
    <xf numFmtId="2" fontId="22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/>
    </xf>
    <xf numFmtId="2" fontId="21" fillId="0" borderId="11" xfId="0" applyNumberFormat="1" applyFont="1" applyBorder="1" applyAlignment="1">
      <alignment horizontal="center"/>
    </xf>
    <xf numFmtId="14" fontId="21" fillId="0" borderId="11" xfId="0" applyNumberFormat="1" applyFont="1" applyBorder="1" applyAlignment="1">
      <alignment horizontal="center" wrapText="1"/>
    </xf>
    <xf numFmtId="43" fontId="22" fillId="0" borderId="10" xfId="0" applyNumberFormat="1" applyFont="1" applyBorder="1" applyAlignment="1">
      <alignment/>
    </xf>
    <xf numFmtId="43" fontId="21" fillId="0" borderId="10" xfId="0" applyNumberFormat="1" applyFont="1" applyFill="1" applyBorder="1" applyAlignment="1">
      <alignment horizontal="center" wrapText="1"/>
    </xf>
    <xf numFmtId="2" fontId="21" fillId="0" borderId="10" xfId="0" applyNumberFormat="1" applyFont="1" applyFill="1" applyBorder="1" applyAlignment="1">
      <alignment horizontal="center" wrapText="1"/>
    </xf>
    <xf numFmtId="14" fontId="22" fillId="0" borderId="12" xfId="0" applyNumberFormat="1" applyFont="1" applyBorder="1" applyAlignment="1">
      <alignment horizontal="center" wrapText="1"/>
    </xf>
    <xf numFmtId="2" fontId="22" fillId="0" borderId="12" xfId="0" applyNumberFormat="1" applyFont="1" applyBorder="1" applyAlignment="1">
      <alignment horizontal="center"/>
    </xf>
    <xf numFmtId="0" fontId="21" fillId="0" borderId="10" xfId="0" applyFont="1" applyBorder="1" applyAlignment="1">
      <alignment/>
    </xf>
    <xf numFmtId="14" fontId="30" fillId="0" borderId="11" xfId="0" applyNumberFormat="1" applyFont="1" applyBorder="1" applyAlignment="1">
      <alignment wrapText="1"/>
    </xf>
    <xf numFmtId="2" fontId="22" fillId="0" borderId="11" xfId="0" applyNumberFormat="1" applyFont="1" applyBorder="1" applyAlignment="1">
      <alignment/>
    </xf>
    <xf numFmtId="14" fontId="30" fillId="0" borderId="10" xfId="0" applyNumberFormat="1" applyFont="1" applyBorder="1" applyAlignment="1">
      <alignment wrapText="1"/>
    </xf>
    <xf numFmtId="2" fontId="22" fillId="0" borderId="10" xfId="0" applyNumberFormat="1" applyFont="1" applyBorder="1" applyAlignment="1">
      <alignment/>
    </xf>
    <xf numFmtId="14" fontId="22" fillId="0" borderId="10" xfId="0" applyNumberFormat="1" applyFont="1" applyBorder="1" applyAlignment="1">
      <alignment/>
    </xf>
    <xf numFmtId="0" fontId="23" fillId="0" borderId="0" xfId="0" applyFont="1" applyAlignment="1">
      <alignment/>
    </xf>
    <xf numFmtId="0" fontId="21" fillId="0" borderId="12" xfId="0" applyFont="1" applyBorder="1" applyAlignment="1">
      <alignment horizontal="center"/>
    </xf>
    <xf numFmtId="0" fontId="21" fillId="42" borderId="12" xfId="0" applyFont="1" applyFill="1" applyBorder="1" applyAlignment="1">
      <alignment horizontal="center" wrapText="1"/>
    </xf>
    <xf numFmtId="14" fontId="22" fillId="0" borderId="11" xfId="0" applyNumberFormat="1" applyFont="1" applyBorder="1" applyAlignment="1">
      <alignment wrapText="1"/>
    </xf>
    <xf numFmtId="14" fontId="22" fillId="0" borderId="10" xfId="0" applyNumberFormat="1" applyFont="1" applyBorder="1" applyAlignment="1">
      <alignment wrapText="1"/>
    </xf>
    <xf numFmtId="2" fontId="22" fillId="0" borderId="10" xfId="0" applyNumberFormat="1" applyFont="1" applyBorder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43" fontId="22" fillId="0" borderId="10" xfId="0" applyNumberFormat="1" applyFont="1" applyFill="1" applyBorder="1" applyAlignment="1">
      <alignment horizontal="right" wrapText="1"/>
    </xf>
    <xf numFmtId="2" fontId="22" fillId="0" borderId="10" xfId="0" applyNumberFormat="1" applyFont="1" applyFill="1" applyBorder="1" applyAlignment="1">
      <alignment horizontal="right" wrapText="1"/>
    </xf>
    <xf numFmtId="186" fontId="22" fillId="0" borderId="10" xfId="0" applyNumberFormat="1" applyFont="1" applyFill="1" applyBorder="1" applyAlignment="1">
      <alignment horizontal="right" wrapText="1"/>
    </xf>
    <xf numFmtId="0" fontId="21" fillId="0" borderId="0" xfId="0" applyFont="1" applyAlignment="1">
      <alignment horizontal="center" wrapText="1"/>
    </xf>
    <xf numFmtId="43" fontId="21" fillId="0" borderId="10" xfId="0" applyNumberFormat="1" applyFont="1" applyFill="1" applyBorder="1" applyAlignment="1">
      <alignment wrapText="1"/>
    </xf>
    <xf numFmtId="14" fontId="21" fillId="0" borderId="10" xfId="0" applyNumberFormat="1" applyFont="1" applyFill="1" applyBorder="1" applyAlignment="1">
      <alignment wrapText="1"/>
    </xf>
    <xf numFmtId="14" fontId="22" fillId="0" borderId="11" xfId="0" applyNumberFormat="1" applyFont="1" applyBorder="1" applyAlignment="1">
      <alignment vertical="center" wrapText="1"/>
    </xf>
    <xf numFmtId="14" fontId="22" fillId="0" borderId="10" xfId="0" applyNumberFormat="1" applyFont="1" applyBorder="1" applyAlignment="1">
      <alignment horizontal="center" vertical="center"/>
    </xf>
    <xf numFmtId="14" fontId="22" fillId="0" borderId="13" xfId="0" applyNumberFormat="1" applyFont="1" applyBorder="1" applyAlignment="1">
      <alignment horizontal="center" vertical="center" wrapText="1"/>
    </xf>
    <xf numFmtId="14" fontId="22" fillId="0" borderId="12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/>
    </xf>
    <xf numFmtId="0" fontId="22" fillId="42" borderId="12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179" fontId="21" fillId="0" borderId="10" xfId="0" applyNumberFormat="1" applyFont="1" applyFill="1" applyBorder="1" applyAlignment="1">
      <alignment horizontal="center" wrapText="1"/>
    </xf>
    <xf numFmtId="173" fontId="22" fillId="0" borderId="10" xfId="0" applyNumberFormat="1" applyFont="1" applyBorder="1" applyAlignment="1">
      <alignment horizontal="center"/>
    </xf>
    <xf numFmtId="173" fontId="22" fillId="0" borderId="13" xfId="0" applyNumberFormat="1" applyFont="1" applyBorder="1" applyAlignment="1">
      <alignment horizontal="center" vertical="center"/>
    </xf>
    <xf numFmtId="173" fontId="22" fillId="0" borderId="10" xfId="0" applyNumberFormat="1" applyFont="1" applyBorder="1" applyAlignment="1">
      <alignment/>
    </xf>
    <xf numFmtId="191" fontId="22" fillId="0" borderId="10" xfId="0" applyNumberFormat="1" applyFont="1" applyBorder="1" applyAlignment="1">
      <alignment horizontal="center"/>
    </xf>
    <xf numFmtId="191" fontId="21" fillId="0" borderId="10" xfId="0" applyNumberFormat="1" applyFont="1" applyFill="1" applyBorder="1" applyAlignment="1">
      <alignment horizontal="center" wrapText="1"/>
    </xf>
    <xf numFmtId="173" fontId="21" fillId="0" borderId="10" xfId="0" applyNumberFormat="1" applyFont="1" applyBorder="1" applyAlignment="1">
      <alignment horizontal="center"/>
    </xf>
    <xf numFmtId="173" fontId="22" fillId="0" borderId="11" xfId="0" applyNumberFormat="1" applyFont="1" applyBorder="1" applyAlignment="1">
      <alignment horizontal="center"/>
    </xf>
    <xf numFmtId="173" fontId="22" fillId="0" borderId="10" xfId="0" applyNumberFormat="1" applyFont="1" applyBorder="1" applyAlignment="1">
      <alignment horizontal="center" wrapText="1"/>
    </xf>
    <xf numFmtId="173" fontId="22" fillId="0" borderId="10" xfId="0" applyNumberFormat="1" applyFont="1" applyFill="1" applyBorder="1" applyAlignment="1">
      <alignment horizontal="center" vertical="center" wrapText="1"/>
    </xf>
    <xf numFmtId="173" fontId="22" fillId="0" borderId="12" xfId="0" applyNumberFormat="1" applyFont="1" applyBorder="1" applyAlignment="1">
      <alignment horizontal="center"/>
    </xf>
    <xf numFmtId="14" fontId="22" fillId="0" borderId="11" xfId="0" applyNumberFormat="1" applyFont="1" applyBorder="1" applyAlignment="1">
      <alignment/>
    </xf>
    <xf numFmtId="173" fontId="21" fillId="0" borderId="11" xfId="0" applyNumberFormat="1" applyFont="1" applyBorder="1" applyAlignment="1">
      <alignment horizontal="center"/>
    </xf>
    <xf numFmtId="14" fontId="22" fillId="0" borderId="12" xfId="0" applyNumberFormat="1" applyFont="1" applyBorder="1" applyAlignment="1">
      <alignment/>
    </xf>
    <xf numFmtId="173" fontId="22" fillId="0" borderId="10" xfId="0" applyNumberFormat="1" applyFont="1" applyFill="1" applyBorder="1" applyAlignment="1">
      <alignment horizontal="center"/>
    </xf>
    <xf numFmtId="173" fontId="22" fillId="43" borderId="10" xfId="0" applyNumberFormat="1" applyFont="1" applyFill="1" applyBorder="1" applyAlignment="1">
      <alignment horizontal="center"/>
    </xf>
    <xf numFmtId="173" fontId="22" fillId="0" borderId="11" xfId="0" applyNumberFormat="1" applyFont="1" applyFill="1" applyBorder="1" applyAlignment="1">
      <alignment horizontal="center"/>
    </xf>
    <xf numFmtId="173" fontId="21" fillId="0" borderId="11" xfId="0" applyNumberFormat="1" applyFont="1" applyBorder="1" applyAlignment="1">
      <alignment/>
    </xf>
    <xf numFmtId="173" fontId="22" fillId="0" borderId="12" xfId="0" applyNumberFormat="1" applyFont="1" applyBorder="1" applyAlignment="1">
      <alignment horizontal="center" vertical="center" wrapText="1"/>
    </xf>
    <xf numFmtId="173" fontId="21" fillId="0" borderId="10" xfId="0" applyNumberFormat="1" applyFont="1" applyFill="1" applyBorder="1" applyAlignment="1">
      <alignment horizontal="right" wrapText="1"/>
    </xf>
    <xf numFmtId="0" fontId="22" fillId="0" borderId="0" xfId="0" applyFont="1" applyAlignment="1">
      <alignment horizontal="right"/>
    </xf>
    <xf numFmtId="0" fontId="21" fillId="0" borderId="10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42" borderId="11" xfId="0" applyFont="1" applyFill="1" applyBorder="1" applyAlignment="1">
      <alignment horizontal="center" wrapText="1"/>
    </xf>
    <xf numFmtId="0" fontId="21" fillId="42" borderId="12" xfId="0" applyFont="1" applyFill="1" applyBorder="1" applyAlignment="1">
      <alignment horizontal="center" wrapText="1"/>
    </xf>
    <xf numFmtId="0" fontId="21" fillId="0" borderId="14" xfId="0" applyFont="1" applyBorder="1" applyAlignment="1">
      <alignment horizontal="center" wrapText="1"/>
    </xf>
    <xf numFmtId="0" fontId="21" fillId="0" borderId="15" xfId="0" applyFont="1" applyBorder="1" applyAlignment="1">
      <alignment horizontal="center" wrapText="1"/>
    </xf>
    <xf numFmtId="14" fontId="22" fillId="0" borderId="11" xfId="0" applyNumberFormat="1" applyFont="1" applyBorder="1" applyAlignment="1">
      <alignment horizontal="center"/>
    </xf>
    <xf numFmtId="14" fontId="22" fillId="0" borderId="12" xfId="0" applyNumberFormat="1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14" fontId="22" fillId="0" borderId="11" xfId="0" applyNumberFormat="1" applyFont="1" applyBorder="1" applyAlignment="1">
      <alignment horizontal="center" vertical="center" wrapText="1"/>
    </xf>
    <xf numFmtId="14" fontId="22" fillId="0" borderId="13" xfId="0" applyNumberFormat="1" applyFont="1" applyBorder="1" applyAlignment="1">
      <alignment horizontal="center" vertical="center" wrapText="1"/>
    </xf>
    <xf numFmtId="14" fontId="22" fillId="0" borderId="12" xfId="0" applyNumberFormat="1" applyFont="1" applyBorder="1" applyAlignment="1">
      <alignment horizontal="center" vertical="center" wrapText="1"/>
    </xf>
    <xf numFmtId="173" fontId="22" fillId="0" borderId="11" xfId="0" applyNumberFormat="1" applyFont="1" applyBorder="1" applyAlignment="1">
      <alignment horizontal="center" vertical="center"/>
    </xf>
    <xf numFmtId="173" fontId="22" fillId="0" borderId="13" xfId="0" applyNumberFormat="1" applyFont="1" applyBorder="1" applyAlignment="1">
      <alignment horizontal="center" vertical="center"/>
    </xf>
    <xf numFmtId="173" fontId="22" fillId="0" borderId="12" xfId="0" applyNumberFormat="1" applyFont="1" applyBorder="1" applyAlignment="1">
      <alignment horizontal="center" vertical="center"/>
    </xf>
    <xf numFmtId="173" fontId="22" fillId="0" borderId="11" xfId="0" applyNumberFormat="1" applyFont="1" applyFill="1" applyBorder="1" applyAlignment="1">
      <alignment horizontal="center" vertical="center" wrapText="1"/>
    </xf>
    <xf numFmtId="173" fontId="22" fillId="0" borderId="13" xfId="0" applyNumberFormat="1" applyFont="1" applyFill="1" applyBorder="1" applyAlignment="1">
      <alignment horizontal="center" vertical="center" wrapText="1"/>
    </xf>
    <xf numFmtId="173" fontId="22" fillId="0" borderId="12" xfId="0" applyNumberFormat="1" applyFont="1" applyFill="1" applyBorder="1" applyAlignment="1">
      <alignment horizontal="center" vertical="center" wrapText="1"/>
    </xf>
    <xf numFmtId="173" fontId="22" fillId="0" borderId="11" xfId="0" applyNumberFormat="1" applyFont="1" applyBorder="1" applyAlignment="1">
      <alignment horizontal="center" vertical="center" wrapText="1"/>
    </xf>
    <xf numFmtId="173" fontId="22" fillId="0" borderId="12" xfId="0" applyNumberFormat="1" applyFont="1" applyBorder="1" applyAlignment="1">
      <alignment horizontal="center" vertical="center" wrapText="1"/>
    </xf>
    <xf numFmtId="173" fontId="22" fillId="43" borderId="11" xfId="0" applyNumberFormat="1" applyFont="1" applyFill="1" applyBorder="1" applyAlignment="1">
      <alignment horizontal="center" vertical="center" wrapText="1"/>
    </xf>
    <xf numFmtId="173" fontId="21" fillId="43" borderId="13" xfId="0" applyNumberFormat="1" applyFont="1" applyFill="1" applyBorder="1" applyAlignment="1">
      <alignment horizontal="center" vertical="center" wrapText="1"/>
    </xf>
    <xf numFmtId="173" fontId="21" fillId="43" borderId="12" xfId="0" applyNumberFormat="1" applyFont="1" applyFill="1" applyBorder="1" applyAlignment="1">
      <alignment horizontal="center" vertical="center" wrapText="1"/>
    </xf>
    <xf numFmtId="173" fontId="22" fillId="0" borderId="13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26" fillId="42" borderId="10" xfId="0" applyFont="1" applyFill="1" applyBorder="1" applyAlignment="1">
      <alignment horizontal="center" wrapText="1"/>
    </xf>
    <xf numFmtId="173" fontId="27" fillId="0" borderId="10" xfId="0" applyNumberFormat="1" applyFont="1" applyBorder="1" applyAlignment="1">
      <alignment horizontal="right" vertical="center"/>
    </xf>
    <xf numFmtId="0" fontId="26" fillId="0" borderId="10" xfId="0" applyFont="1" applyBorder="1" applyAlignment="1">
      <alignment horizontal="center" wrapText="1"/>
    </xf>
    <xf numFmtId="173" fontId="27" fillId="0" borderId="10" xfId="0" applyNumberFormat="1" applyFont="1" applyBorder="1" applyAlignment="1">
      <alignment horizontal="right" vertical="center" wrapText="1"/>
    </xf>
    <xf numFmtId="179" fontId="27" fillId="0" borderId="10" xfId="0" applyNumberFormat="1" applyFont="1" applyBorder="1" applyAlignment="1">
      <alignment horizontal="right" vertical="center"/>
    </xf>
    <xf numFmtId="0" fontId="22" fillId="42" borderId="10" xfId="0" applyFont="1" applyFill="1" applyBorder="1" applyAlignment="1">
      <alignment horizontal="left" vertical="center" wrapText="1"/>
    </xf>
    <xf numFmtId="179" fontId="26" fillId="44" borderId="10" xfId="0" applyNumberFormat="1" applyFont="1" applyFill="1" applyBorder="1" applyAlignment="1">
      <alignment horizontal="center" vertical="center" wrapText="1"/>
    </xf>
    <xf numFmtId="173" fontId="26" fillId="44" borderId="10" xfId="0" applyNumberFormat="1" applyFont="1" applyFill="1" applyBorder="1" applyAlignment="1">
      <alignment horizontal="center" vertical="center" wrapText="1"/>
    </xf>
    <xf numFmtId="0" fontId="25" fillId="44" borderId="14" xfId="0" applyFont="1" applyFill="1" applyBorder="1" applyAlignment="1">
      <alignment horizontal="center" vertical="center" wrapText="1"/>
    </xf>
    <xf numFmtId="0" fontId="25" fillId="44" borderId="15" xfId="0" applyFont="1" applyFill="1" applyBorder="1" applyAlignment="1">
      <alignment horizontal="center" vertical="center" wrapText="1"/>
    </xf>
    <xf numFmtId="191" fontId="26" fillId="44" borderId="10" xfId="0" applyNumberFormat="1" applyFont="1" applyFill="1" applyBorder="1" applyAlignment="1">
      <alignment horizontal="center" vertical="center" wrapText="1"/>
    </xf>
    <xf numFmtId="0" fontId="26" fillId="45" borderId="14" xfId="0" applyFont="1" applyFill="1" applyBorder="1" applyAlignment="1">
      <alignment horizontal="center" wrapText="1"/>
    </xf>
    <xf numFmtId="0" fontId="26" fillId="45" borderId="15" xfId="0" applyFont="1" applyFill="1" applyBorder="1" applyAlignment="1">
      <alignment horizontal="center" wrapText="1"/>
    </xf>
    <xf numFmtId="181" fontId="26" fillId="45" borderId="10" xfId="0" applyNumberFormat="1" applyFont="1" applyFill="1" applyBorder="1" applyAlignment="1">
      <alignment horizontal="center" vertical="center"/>
    </xf>
    <xf numFmtId="0" fontId="25" fillId="23" borderId="10" xfId="0" applyFont="1" applyFill="1" applyBorder="1" applyAlignment="1">
      <alignment horizontal="center" vertical="center"/>
    </xf>
    <xf numFmtId="0" fontId="25" fillId="23" borderId="10" xfId="0" applyFont="1" applyFill="1" applyBorder="1" applyAlignment="1">
      <alignment horizontal="center" vertical="center" wrapText="1"/>
    </xf>
    <xf numFmtId="0" fontId="25" fillId="23" borderId="10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zoomScalePageLayoutView="0" workbookViewId="0" topLeftCell="A1">
      <selection activeCell="I3" sqref="I3:J3"/>
    </sheetView>
  </sheetViews>
  <sheetFormatPr defaultColWidth="9.25390625" defaultRowHeight="12.75"/>
  <cols>
    <col min="1" max="1" width="5.75390625" style="3" customWidth="1"/>
    <col min="2" max="2" width="34.625" style="3" customWidth="1"/>
    <col min="3" max="3" width="14.25390625" style="3" customWidth="1"/>
    <col min="4" max="4" width="10.625" style="3" customWidth="1"/>
    <col min="5" max="5" width="14.25390625" style="3" hidden="1" customWidth="1"/>
    <col min="6" max="6" width="11.625" style="3" hidden="1" customWidth="1"/>
    <col min="7" max="7" width="13.75390625" style="3" customWidth="1"/>
    <col min="8" max="8" width="11.00390625" style="3" customWidth="1"/>
    <col min="9" max="9" width="11.625" style="3" customWidth="1"/>
    <col min="10" max="11" width="9.25390625" style="3" customWidth="1"/>
    <col min="12" max="12" width="11.625" style="3" customWidth="1"/>
    <col min="13" max="16384" width="9.25390625" style="3" customWidth="1"/>
  </cols>
  <sheetData>
    <row r="1" spans="2:8" ht="17.25" customHeight="1">
      <c r="B1" s="78" t="s">
        <v>16</v>
      </c>
      <c r="C1" s="78"/>
      <c r="D1" s="78"/>
      <c r="E1" s="78"/>
      <c r="F1" s="78"/>
      <c r="G1" s="78"/>
      <c r="H1" s="78"/>
    </row>
    <row r="2" spans="2:12" ht="12.75" customHeight="1">
      <c r="B2" s="4"/>
      <c r="C2" s="4"/>
      <c r="D2" s="4"/>
      <c r="F2" s="5"/>
      <c r="G2" s="4"/>
      <c r="H2" s="4"/>
      <c r="I2" s="5"/>
      <c r="L2" s="5" t="s">
        <v>2</v>
      </c>
    </row>
    <row r="3" spans="1:14" ht="48.75" customHeight="1">
      <c r="A3" s="79" t="s">
        <v>4</v>
      </c>
      <c r="B3" s="81" t="s">
        <v>3</v>
      </c>
      <c r="C3" s="83" t="s">
        <v>9</v>
      </c>
      <c r="D3" s="84"/>
      <c r="E3" s="83" t="s">
        <v>0</v>
      </c>
      <c r="F3" s="84"/>
      <c r="G3" s="83" t="s">
        <v>12</v>
      </c>
      <c r="H3" s="84"/>
      <c r="I3" s="77" t="s">
        <v>19</v>
      </c>
      <c r="J3" s="77"/>
      <c r="K3" s="6" t="s">
        <v>14</v>
      </c>
      <c r="L3" s="77" t="s">
        <v>10</v>
      </c>
      <c r="M3" s="77"/>
      <c r="N3" s="29" t="s">
        <v>18</v>
      </c>
    </row>
    <row r="4" spans="1:14" ht="15.75" customHeight="1">
      <c r="A4" s="80"/>
      <c r="B4" s="82"/>
      <c r="C4" s="6" t="s">
        <v>5</v>
      </c>
      <c r="D4" s="6" t="s">
        <v>6</v>
      </c>
      <c r="E4" s="6" t="s">
        <v>7</v>
      </c>
      <c r="F4" s="6" t="s">
        <v>6</v>
      </c>
      <c r="G4" s="6" t="s">
        <v>7</v>
      </c>
      <c r="H4" s="6" t="s">
        <v>6</v>
      </c>
      <c r="I4" s="6" t="s">
        <v>5</v>
      </c>
      <c r="J4" s="6" t="s">
        <v>6</v>
      </c>
      <c r="K4" s="6" t="s">
        <v>6</v>
      </c>
      <c r="L4" s="6" t="s">
        <v>5</v>
      </c>
      <c r="M4" s="6" t="s">
        <v>6</v>
      </c>
      <c r="N4" s="6" t="s">
        <v>6</v>
      </c>
    </row>
    <row r="5" spans="1:14" ht="72" customHeight="1">
      <c r="A5" s="7">
        <v>1</v>
      </c>
      <c r="B5" s="1" t="s">
        <v>15</v>
      </c>
      <c r="C5" s="8">
        <v>43958</v>
      </c>
      <c r="D5" s="24">
        <v>50</v>
      </c>
      <c r="E5" s="9" t="s">
        <v>8</v>
      </c>
      <c r="F5" s="15">
        <v>56.4346</v>
      </c>
      <c r="G5" s="19" t="s">
        <v>11</v>
      </c>
      <c r="H5" s="10">
        <v>50</v>
      </c>
      <c r="I5" s="14">
        <v>44025</v>
      </c>
      <c r="J5" s="10">
        <v>50</v>
      </c>
      <c r="K5" s="10">
        <f>D5+J5</f>
        <v>100</v>
      </c>
      <c r="L5" s="13" t="s">
        <v>13</v>
      </c>
      <c r="M5" s="10">
        <v>100</v>
      </c>
      <c r="N5" s="21"/>
    </row>
    <row r="6" spans="1:14" ht="24" customHeight="1">
      <c r="A6" s="7"/>
      <c r="B6" s="2" t="s">
        <v>17</v>
      </c>
      <c r="C6" s="11"/>
      <c r="D6" s="26">
        <f>SUM(D5:D5)</f>
        <v>50</v>
      </c>
      <c r="E6" s="17"/>
      <c r="F6" s="16">
        <f>SUM(F5:F5)</f>
        <v>56.4346</v>
      </c>
      <c r="G6" s="21"/>
      <c r="H6" s="12">
        <f>H5</f>
        <v>50</v>
      </c>
      <c r="I6" s="8"/>
      <c r="J6" s="12">
        <f>J5</f>
        <v>50</v>
      </c>
      <c r="K6" s="12">
        <f>K5</f>
        <v>100</v>
      </c>
      <c r="L6" s="12"/>
      <c r="M6" s="12">
        <f>SUM(M5:M5)</f>
        <v>100</v>
      </c>
      <c r="N6" s="12">
        <f>M6-K6</f>
        <v>0</v>
      </c>
    </row>
  </sheetData>
  <sheetProtection/>
  <mergeCells count="8">
    <mergeCell ref="L3:M3"/>
    <mergeCell ref="B1:H1"/>
    <mergeCell ref="I3:J3"/>
    <mergeCell ref="A3:A4"/>
    <mergeCell ref="B3:B4"/>
    <mergeCell ref="C3:D3"/>
    <mergeCell ref="E3:F3"/>
    <mergeCell ref="G3:H3"/>
  </mergeCells>
  <printOptions/>
  <pageMargins left="0.53" right="0.28" top="0.5" bottom="0.51" header="0.5" footer="0.5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pane ySplit="4" topLeftCell="A5" activePane="bottomLeft" state="frozen"/>
      <selection pane="topLeft" activeCell="I3" sqref="I3:J3"/>
      <selection pane="bottomLeft" activeCell="I3" sqref="I3:J3"/>
    </sheetView>
  </sheetViews>
  <sheetFormatPr defaultColWidth="9.25390625" defaultRowHeight="12.75"/>
  <cols>
    <col min="1" max="1" width="5.75390625" style="3" customWidth="1"/>
    <col min="2" max="2" width="37.75390625" style="3" customWidth="1"/>
    <col min="3" max="3" width="14.25390625" style="3" customWidth="1"/>
    <col min="4" max="4" width="10.625" style="3" customWidth="1"/>
    <col min="5" max="5" width="14.25390625" style="3" hidden="1" customWidth="1"/>
    <col min="6" max="6" width="11.625" style="3" hidden="1" customWidth="1"/>
    <col min="7" max="7" width="13.75390625" style="3" customWidth="1"/>
    <col min="8" max="8" width="11.00390625" style="3" customWidth="1"/>
    <col min="9" max="9" width="11.625" style="3" customWidth="1"/>
    <col min="10" max="11" width="9.25390625" style="3" customWidth="1"/>
    <col min="12" max="12" width="11.625" style="3" customWidth="1"/>
    <col min="13" max="16384" width="9.25390625" style="3" customWidth="1"/>
  </cols>
  <sheetData>
    <row r="1" spans="2:9" ht="30" customHeight="1">
      <c r="B1" s="87" t="s">
        <v>26</v>
      </c>
      <c r="C1" s="78"/>
      <c r="D1" s="78"/>
      <c r="E1" s="78"/>
      <c r="F1" s="78"/>
      <c r="G1" s="78"/>
      <c r="H1" s="78"/>
      <c r="I1" s="78"/>
    </row>
    <row r="2" spans="2:12" ht="12.75" customHeight="1">
      <c r="B2" s="4"/>
      <c r="C2" s="4"/>
      <c r="D2" s="4"/>
      <c r="F2" s="5"/>
      <c r="G2" s="4"/>
      <c r="H2" s="4"/>
      <c r="I2" s="5"/>
      <c r="L2" s="5" t="s">
        <v>2</v>
      </c>
    </row>
    <row r="3" spans="1:14" ht="42" customHeight="1">
      <c r="A3" s="79" t="s">
        <v>4</v>
      </c>
      <c r="B3" s="81" t="s">
        <v>3</v>
      </c>
      <c r="C3" s="83" t="s">
        <v>9</v>
      </c>
      <c r="D3" s="84"/>
      <c r="E3" s="83" t="s">
        <v>0</v>
      </c>
      <c r="F3" s="84"/>
      <c r="G3" s="83" t="s">
        <v>1</v>
      </c>
      <c r="H3" s="84"/>
      <c r="I3" s="77" t="s">
        <v>19</v>
      </c>
      <c r="J3" s="77"/>
      <c r="K3" s="6" t="s">
        <v>14</v>
      </c>
      <c r="L3" s="77" t="s">
        <v>10</v>
      </c>
      <c r="M3" s="77"/>
      <c r="N3" s="29" t="s">
        <v>18</v>
      </c>
    </row>
    <row r="4" spans="1:14" ht="15" customHeight="1">
      <c r="A4" s="80"/>
      <c r="B4" s="82"/>
      <c r="C4" s="6" t="s">
        <v>5</v>
      </c>
      <c r="D4" s="6" t="s">
        <v>6</v>
      </c>
      <c r="E4" s="6" t="s">
        <v>7</v>
      </c>
      <c r="F4" s="6" t="s">
        <v>6</v>
      </c>
      <c r="G4" s="6" t="s">
        <v>7</v>
      </c>
      <c r="H4" s="6" t="s">
        <v>6</v>
      </c>
      <c r="I4" s="6" t="s">
        <v>5</v>
      </c>
      <c r="J4" s="6" t="s">
        <v>6</v>
      </c>
      <c r="K4" s="6" t="s">
        <v>6</v>
      </c>
      <c r="L4" s="6" t="s">
        <v>5</v>
      </c>
      <c r="M4" s="6" t="s">
        <v>6</v>
      </c>
      <c r="N4" s="6" t="s">
        <v>6</v>
      </c>
    </row>
    <row r="5" spans="1:14" ht="32.25" customHeight="1">
      <c r="A5" s="7">
        <v>1</v>
      </c>
      <c r="B5" s="1" t="s">
        <v>21</v>
      </c>
      <c r="C5" s="8">
        <v>44347</v>
      </c>
      <c r="D5" s="24">
        <v>9</v>
      </c>
      <c r="E5" s="9" t="s">
        <v>8</v>
      </c>
      <c r="F5" s="15">
        <v>56.4346</v>
      </c>
      <c r="G5" s="34"/>
      <c r="H5" s="33"/>
      <c r="I5" s="14"/>
      <c r="J5" s="10"/>
      <c r="K5" s="10">
        <f>D5+J5</f>
        <v>9</v>
      </c>
      <c r="L5" s="13"/>
      <c r="M5" s="10"/>
      <c r="N5" s="20"/>
    </row>
    <row r="6" spans="1:14" ht="26.25" customHeight="1">
      <c r="A6" s="7">
        <v>2</v>
      </c>
      <c r="B6" s="1" t="s">
        <v>24</v>
      </c>
      <c r="C6" s="85">
        <v>44351</v>
      </c>
      <c r="D6" s="24">
        <v>7.5</v>
      </c>
      <c r="E6" s="18"/>
      <c r="F6" s="15"/>
      <c r="G6" s="34"/>
      <c r="H6" s="33"/>
      <c r="I6" s="14"/>
      <c r="J6" s="10"/>
      <c r="K6" s="10">
        <f>D6+J6</f>
        <v>7.5</v>
      </c>
      <c r="L6" s="30"/>
      <c r="M6" s="31"/>
      <c r="N6" s="31"/>
    </row>
    <row r="7" spans="1:14" ht="26.25" customHeight="1">
      <c r="A7" s="7"/>
      <c r="B7" s="1" t="s">
        <v>22</v>
      </c>
      <c r="C7" s="86"/>
      <c r="D7" s="24">
        <v>7</v>
      </c>
      <c r="E7" s="18"/>
      <c r="F7" s="15"/>
      <c r="G7" s="34"/>
      <c r="H7" s="33"/>
      <c r="I7" s="14"/>
      <c r="J7" s="10"/>
      <c r="K7" s="10">
        <v>7</v>
      </c>
      <c r="L7" s="30"/>
      <c r="M7" s="31"/>
      <c r="N7" s="31"/>
    </row>
    <row r="8" spans="1:14" ht="27" customHeight="1">
      <c r="A8" s="7">
        <v>3</v>
      </c>
      <c r="B8" s="1" t="s">
        <v>23</v>
      </c>
      <c r="C8" s="8">
        <v>44364</v>
      </c>
      <c r="D8" s="24">
        <v>4.5</v>
      </c>
      <c r="E8" s="18"/>
      <c r="F8" s="15"/>
      <c r="G8" s="34"/>
      <c r="H8" s="33"/>
      <c r="I8" s="14"/>
      <c r="J8" s="10"/>
      <c r="K8" s="10">
        <f>D8+J8</f>
        <v>4.5</v>
      </c>
      <c r="L8" s="32"/>
      <c r="M8" s="33"/>
      <c r="N8" s="33"/>
    </row>
    <row r="9" spans="1:14" ht="28.5" customHeight="1">
      <c r="A9" s="7">
        <v>4</v>
      </c>
      <c r="B9" s="1" t="s">
        <v>25</v>
      </c>
      <c r="C9" s="8">
        <v>44365</v>
      </c>
      <c r="D9" s="24">
        <v>7.5</v>
      </c>
      <c r="E9" s="18"/>
      <c r="F9" s="15"/>
      <c r="G9" s="34"/>
      <c r="H9" s="33"/>
      <c r="I9" s="14"/>
      <c r="J9" s="10"/>
      <c r="K9" s="10">
        <f>D9+J9</f>
        <v>7.5</v>
      </c>
      <c r="L9" s="27"/>
      <c r="M9" s="28"/>
      <c r="N9" s="28"/>
    </row>
    <row r="10" spans="1:14" ht="27" customHeight="1">
      <c r="A10" s="7"/>
      <c r="B10" s="2" t="s">
        <v>27</v>
      </c>
      <c r="C10" s="11"/>
      <c r="D10" s="25">
        <f>SUM(D5:D9)</f>
        <v>35.5</v>
      </c>
      <c r="E10" s="17"/>
      <c r="F10" s="16">
        <f>SUM(F5:F6)</f>
        <v>56.4346</v>
      </c>
      <c r="G10" s="23"/>
      <c r="H10" s="12"/>
      <c r="I10" s="11"/>
      <c r="J10" s="26">
        <f>SUM(J5:J9)</f>
        <v>0</v>
      </c>
      <c r="K10" s="22">
        <f>D10+J10</f>
        <v>35.5</v>
      </c>
      <c r="L10" s="12"/>
      <c r="M10" s="12">
        <f>SUM(M5:M6)</f>
        <v>0</v>
      </c>
      <c r="N10" s="12">
        <f>M10-K10</f>
        <v>-35.5</v>
      </c>
    </row>
    <row r="11" spans="1:14" ht="27" customHeight="1">
      <c r="A11" s="7"/>
      <c r="B11" s="2" t="s">
        <v>28</v>
      </c>
      <c r="C11" s="11"/>
      <c r="D11" s="25">
        <f>D10</f>
        <v>35.5</v>
      </c>
      <c r="E11" s="25">
        <f aca="true" t="shared" si="0" ref="E11:M11">E10</f>
        <v>0</v>
      </c>
      <c r="F11" s="25">
        <f t="shared" si="0"/>
        <v>56.4346</v>
      </c>
      <c r="G11" s="25"/>
      <c r="H11" s="25">
        <f t="shared" si="0"/>
        <v>0</v>
      </c>
      <c r="I11" s="25"/>
      <c r="J11" s="25">
        <f t="shared" si="0"/>
        <v>0</v>
      </c>
      <c r="K11" s="25">
        <f t="shared" si="0"/>
        <v>35.5</v>
      </c>
      <c r="L11" s="25"/>
      <c r="M11" s="25">
        <f t="shared" si="0"/>
        <v>0</v>
      </c>
      <c r="N11" s="25">
        <f>N10</f>
        <v>-35.5</v>
      </c>
    </row>
    <row r="12" spans="1:14" ht="19.5" customHeight="1" hidden="1">
      <c r="A12" s="7"/>
      <c r="B12" s="2" t="s">
        <v>20</v>
      </c>
      <c r="C12" s="11"/>
      <c r="D12" s="26" t="e">
        <f>D11+#REF!</f>
        <v>#REF!</v>
      </c>
      <c r="E12" s="26" t="e">
        <f>E11+#REF!</f>
        <v>#REF!</v>
      </c>
      <c r="F12" s="26" t="e">
        <f>F11+#REF!</f>
        <v>#REF!</v>
      </c>
      <c r="G12" s="26"/>
      <c r="H12" s="26" t="e">
        <f>H11+#REF!</f>
        <v>#REF!</v>
      </c>
      <c r="I12" s="12"/>
      <c r="J12" s="26" t="e">
        <f>J11+#REF!</f>
        <v>#REF!</v>
      </c>
      <c r="K12" s="26" t="e">
        <f>K11+#REF!</f>
        <v>#REF!</v>
      </c>
      <c r="L12" s="12"/>
      <c r="M12" s="26" t="e">
        <f>M11+#REF!</f>
        <v>#REF!</v>
      </c>
      <c r="N12" s="12" t="e">
        <f>M12-K12</f>
        <v>#REF!</v>
      </c>
    </row>
  </sheetData>
  <sheetProtection/>
  <mergeCells count="9">
    <mergeCell ref="C6:C7"/>
    <mergeCell ref="B1:I1"/>
    <mergeCell ref="L3:M3"/>
    <mergeCell ref="I3:J3"/>
    <mergeCell ref="A3:A4"/>
    <mergeCell ref="B3:B4"/>
    <mergeCell ref="C3:D3"/>
    <mergeCell ref="E3:F3"/>
    <mergeCell ref="G3:H3"/>
  </mergeCells>
  <printOptions/>
  <pageMargins left="0.5118110236220472" right="0.4330708661417323" top="0.5511811023622047" bottom="0.31496062992125984" header="0.1968503937007874" footer="0.1968503937007874"/>
  <pageSetup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1">
      <selection activeCell="A7" sqref="A7"/>
    </sheetView>
  </sheetViews>
  <sheetFormatPr defaultColWidth="9.25390625" defaultRowHeight="12.75"/>
  <cols>
    <col min="1" max="1" width="5.75390625" style="3" customWidth="1"/>
    <col min="2" max="2" width="37.75390625" style="3" customWidth="1"/>
    <col min="3" max="3" width="14.25390625" style="3" customWidth="1"/>
    <col min="4" max="4" width="12.375" style="3" customWidth="1"/>
    <col min="5" max="5" width="14.25390625" style="3" hidden="1" customWidth="1"/>
    <col min="6" max="6" width="11.625" style="3" hidden="1" customWidth="1"/>
    <col min="7" max="7" width="13.75390625" style="3" customWidth="1"/>
    <col min="8" max="8" width="11.00390625" style="3" customWidth="1"/>
    <col min="9" max="9" width="11.625" style="3" customWidth="1"/>
    <col min="10" max="10" width="12.25390625" style="3" customWidth="1"/>
    <col min="11" max="13" width="10.25390625" style="3" customWidth="1"/>
    <col min="14" max="14" width="11.625" style="3" customWidth="1"/>
    <col min="15" max="15" width="11.625" style="3" bestFit="1" customWidth="1"/>
    <col min="16" max="16" width="18.625" style="3" customWidth="1"/>
    <col min="17" max="16384" width="9.25390625" style="3" customWidth="1"/>
  </cols>
  <sheetData>
    <row r="1" spans="2:15" ht="24.75" customHeight="1">
      <c r="B1" s="87" t="s">
        <v>40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2:15" ht="15.75" customHeight="1">
      <c r="B2" s="45" t="s">
        <v>41</v>
      </c>
      <c r="C2" s="45"/>
      <c r="D2" s="45"/>
      <c r="E2" s="45"/>
      <c r="F2" s="45"/>
      <c r="G2" s="87" t="s">
        <v>100</v>
      </c>
      <c r="H2" s="87"/>
      <c r="I2" s="87"/>
      <c r="J2" s="45"/>
      <c r="K2" s="45"/>
      <c r="L2" s="45"/>
      <c r="M2" s="45"/>
      <c r="N2" s="45"/>
      <c r="O2" s="45"/>
    </row>
    <row r="3" spans="2:14" ht="12.75" customHeight="1">
      <c r="B3" s="4"/>
      <c r="C3" s="4"/>
      <c r="D3" s="4"/>
      <c r="F3" s="5"/>
      <c r="G3" s="4"/>
      <c r="H3" s="4"/>
      <c r="I3" s="5"/>
      <c r="N3" s="5" t="s">
        <v>2</v>
      </c>
    </row>
    <row r="4" spans="1:16" ht="96" customHeight="1">
      <c r="A4" s="79" t="s">
        <v>4</v>
      </c>
      <c r="B4" s="81" t="s">
        <v>3</v>
      </c>
      <c r="C4" s="83" t="s">
        <v>32</v>
      </c>
      <c r="D4" s="84"/>
      <c r="E4" s="83" t="s">
        <v>0</v>
      </c>
      <c r="F4" s="84"/>
      <c r="G4" s="83" t="s">
        <v>47</v>
      </c>
      <c r="H4" s="84"/>
      <c r="I4" s="77" t="s">
        <v>49</v>
      </c>
      <c r="J4" s="77"/>
      <c r="K4" s="6" t="s">
        <v>44</v>
      </c>
      <c r="L4" s="83" t="s">
        <v>70</v>
      </c>
      <c r="M4" s="84"/>
      <c r="N4" s="77" t="s">
        <v>34</v>
      </c>
      <c r="O4" s="77"/>
      <c r="P4" s="6" t="s">
        <v>45</v>
      </c>
    </row>
    <row r="5" spans="1:16" ht="12" customHeight="1">
      <c r="A5" s="80"/>
      <c r="B5" s="82"/>
      <c r="C5" s="6" t="s">
        <v>5</v>
      </c>
      <c r="D5" s="6" t="s">
        <v>6</v>
      </c>
      <c r="E5" s="6" t="s">
        <v>7</v>
      </c>
      <c r="F5" s="6" t="s">
        <v>6</v>
      </c>
      <c r="G5" s="6" t="s">
        <v>7</v>
      </c>
      <c r="H5" s="6" t="s">
        <v>6</v>
      </c>
      <c r="I5" s="6" t="s">
        <v>5</v>
      </c>
      <c r="J5" s="6" t="s">
        <v>6</v>
      </c>
      <c r="K5" s="6" t="s">
        <v>6</v>
      </c>
      <c r="L5" s="6" t="s">
        <v>7</v>
      </c>
      <c r="M5" s="6" t="s">
        <v>6</v>
      </c>
      <c r="N5" s="6" t="s">
        <v>5</v>
      </c>
      <c r="O5" s="6" t="s">
        <v>6</v>
      </c>
      <c r="P5" s="6" t="s">
        <v>6</v>
      </c>
    </row>
    <row r="6" spans="1:16" ht="15" customHeight="1">
      <c r="A6" s="52"/>
      <c r="B6" s="53">
        <v>1</v>
      </c>
      <c r="C6" s="54">
        <v>2</v>
      </c>
      <c r="D6" s="54">
        <v>3</v>
      </c>
      <c r="E6" s="55"/>
      <c r="F6" s="54"/>
      <c r="G6" s="55">
        <v>4</v>
      </c>
      <c r="H6" s="55">
        <v>5</v>
      </c>
      <c r="I6" s="55">
        <v>6</v>
      </c>
      <c r="J6" s="55">
        <v>7</v>
      </c>
      <c r="K6" s="55">
        <v>8</v>
      </c>
      <c r="L6" s="55">
        <v>9</v>
      </c>
      <c r="M6" s="55">
        <v>10</v>
      </c>
      <c r="N6" s="54">
        <v>11</v>
      </c>
      <c r="O6" s="55">
        <v>12</v>
      </c>
      <c r="P6" s="54">
        <v>13</v>
      </c>
    </row>
    <row r="7" spans="1:16" ht="14.25" customHeight="1">
      <c r="A7" s="36"/>
      <c r="B7" s="37" t="s">
        <v>29</v>
      </c>
      <c r="C7" s="6"/>
      <c r="D7" s="6"/>
      <c r="E7" s="41"/>
      <c r="F7" s="6"/>
      <c r="G7" s="41"/>
      <c r="H7" s="41"/>
      <c r="I7" s="41"/>
      <c r="J7" s="41"/>
      <c r="K7" s="41"/>
      <c r="L7" s="41"/>
      <c r="M7" s="41"/>
      <c r="N7" s="6"/>
      <c r="O7" s="41"/>
      <c r="P7" s="6"/>
    </row>
    <row r="8" spans="1:16" ht="28.5" customHeight="1">
      <c r="A8" s="7">
        <v>1</v>
      </c>
      <c r="B8" s="1" t="s">
        <v>38</v>
      </c>
      <c r="C8" s="8">
        <v>44950</v>
      </c>
      <c r="D8" s="15">
        <v>4.5</v>
      </c>
      <c r="E8" s="18"/>
      <c r="F8" s="15"/>
      <c r="G8" s="88" t="s">
        <v>37</v>
      </c>
      <c r="H8" s="91">
        <v>104</v>
      </c>
      <c r="I8" s="8">
        <v>44992</v>
      </c>
      <c r="J8" s="57">
        <v>4.5</v>
      </c>
      <c r="K8" s="62">
        <f aca="true" t="shared" si="0" ref="K8:K29">D8+J8</f>
        <v>9</v>
      </c>
      <c r="L8" s="94" t="s">
        <v>67</v>
      </c>
      <c r="M8" s="70">
        <v>9</v>
      </c>
      <c r="N8" s="39" t="s">
        <v>97</v>
      </c>
      <c r="O8" s="57">
        <v>9</v>
      </c>
      <c r="P8" s="73">
        <f>K8-O8</f>
        <v>0</v>
      </c>
    </row>
    <row r="9" spans="1:16" ht="36.75" customHeight="1">
      <c r="A9" s="7">
        <v>2</v>
      </c>
      <c r="B9" s="1" t="s">
        <v>42</v>
      </c>
      <c r="C9" s="8">
        <v>44960</v>
      </c>
      <c r="D9" s="15">
        <v>95</v>
      </c>
      <c r="E9" s="18"/>
      <c r="F9" s="15"/>
      <c r="G9" s="89"/>
      <c r="H9" s="92"/>
      <c r="I9" s="8">
        <v>44992</v>
      </c>
      <c r="J9" s="63">
        <v>95</v>
      </c>
      <c r="K9" s="62">
        <f t="shared" si="0"/>
        <v>190</v>
      </c>
      <c r="L9" s="95"/>
      <c r="M9" s="70">
        <v>190</v>
      </c>
      <c r="N9" s="39" t="s">
        <v>102</v>
      </c>
      <c r="O9" s="57">
        <v>190</v>
      </c>
      <c r="P9" s="73">
        <f>K9-O9</f>
        <v>0</v>
      </c>
    </row>
    <row r="10" spans="1:16" s="35" customFormat="1" ht="28.5" customHeight="1">
      <c r="A10" s="7">
        <v>3</v>
      </c>
      <c r="B10" s="1" t="s">
        <v>39</v>
      </c>
      <c r="C10" s="8">
        <v>44963</v>
      </c>
      <c r="D10" s="15">
        <v>4.5</v>
      </c>
      <c r="E10" s="18"/>
      <c r="F10" s="15"/>
      <c r="G10" s="90"/>
      <c r="H10" s="93"/>
      <c r="I10" s="8">
        <v>44992</v>
      </c>
      <c r="J10" s="57">
        <v>4.5</v>
      </c>
      <c r="K10" s="62">
        <f t="shared" si="0"/>
        <v>9</v>
      </c>
      <c r="L10" s="96"/>
      <c r="M10" s="70">
        <v>9</v>
      </c>
      <c r="N10" s="39" t="s">
        <v>97</v>
      </c>
      <c r="O10" s="57">
        <v>9</v>
      </c>
      <c r="P10" s="73">
        <f>K10-O10</f>
        <v>0</v>
      </c>
    </row>
    <row r="11" spans="1:16" s="35" customFormat="1" ht="42.75" customHeight="1">
      <c r="A11" s="7">
        <v>4</v>
      </c>
      <c r="B11" s="1" t="s">
        <v>43</v>
      </c>
      <c r="C11" s="8">
        <v>44974</v>
      </c>
      <c r="D11" s="15">
        <v>4</v>
      </c>
      <c r="E11" s="18"/>
      <c r="F11" s="15"/>
      <c r="G11" s="50" t="s">
        <v>52</v>
      </c>
      <c r="H11" s="58">
        <v>4</v>
      </c>
      <c r="I11" s="8">
        <v>45033</v>
      </c>
      <c r="J11" s="66">
        <v>4</v>
      </c>
      <c r="K11" s="62">
        <f t="shared" si="0"/>
        <v>8</v>
      </c>
      <c r="L11" s="65" t="s">
        <v>66</v>
      </c>
      <c r="M11" s="70">
        <v>8</v>
      </c>
      <c r="N11" s="39" t="s">
        <v>96</v>
      </c>
      <c r="O11" s="57">
        <v>8</v>
      </c>
      <c r="P11" s="73">
        <f aca="true" t="shared" si="1" ref="P11:P29">K11-O11</f>
        <v>0</v>
      </c>
    </row>
    <row r="12" spans="1:16" ht="28.5" customHeight="1">
      <c r="A12" s="7">
        <v>5</v>
      </c>
      <c r="B12" s="1" t="s">
        <v>61</v>
      </c>
      <c r="C12" s="8">
        <v>45000</v>
      </c>
      <c r="D12" s="15">
        <v>5</v>
      </c>
      <c r="E12" s="18"/>
      <c r="F12" s="15"/>
      <c r="G12" s="88" t="s">
        <v>51</v>
      </c>
      <c r="H12" s="91">
        <v>13.25</v>
      </c>
      <c r="I12" s="34">
        <v>45061</v>
      </c>
      <c r="J12" s="57">
        <v>5</v>
      </c>
      <c r="K12" s="62">
        <f t="shared" si="0"/>
        <v>10</v>
      </c>
      <c r="L12" s="99" t="s">
        <v>69</v>
      </c>
      <c r="M12" s="71">
        <v>10</v>
      </c>
      <c r="N12" s="39" t="s">
        <v>96</v>
      </c>
      <c r="O12" s="57">
        <v>10</v>
      </c>
      <c r="P12" s="73">
        <f t="shared" si="1"/>
        <v>0</v>
      </c>
    </row>
    <row r="13" spans="1:16" ht="28.5" customHeight="1">
      <c r="A13" s="7">
        <v>6</v>
      </c>
      <c r="B13" s="1" t="s">
        <v>62</v>
      </c>
      <c r="C13" s="8">
        <v>45007</v>
      </c>
      <c r="D13" s="15">
        <v>5</v>
      </c>
      <c r="E13" s="18"/>
      <c r="F13" s="15"/>
      <c r="G13" s="89"/>
      <c r="H13" s="92"/>
      <c r="I13" s="34">
        <v>45061</v>
      </c>
      <c r="J13" s="57">
        <v>5</v>
      </c>
      <c r="K13" s="62">
        <f t="shared" si="0"/>
        <v>10</v>
      </c>
      <c r="L13" s="100"/>
      <c r="M13" s="71">
        <v>10</v>
      </c>
      <c r="N13" s="39" t="s">
        <v>96</v>
      </c>
      <c r="O13" s="64">
        <v>10</v>
      </c>
      <c r="P13" s="73">
        <f t="shared" si="1"/>
        <v>0</v>
      </c>
    </row>
    <row r="14" spans="1:16" ht="24" customHeight="1">
      <c r="A14" s="7">
        <v>7</v>
      </c>
      <c r="B14" s="1" t="s">
        <v>63</v>
      </c>
      <c r="C14" s="8">
        <v>45015</v>
      </c>
      <c r="D14" s="15">
        <v>3.25</v>
      </c>
      <c r="E14" s="18"/>
      <c r="F14" s="15"/>
      <c r="G14" s="90"/>
      <c r="H14" s="93"/>
      <c r="I14" s="34">
        <v>45061</v>
      </c>
      <c r="J14" s="57">
        <v>3.25</v>
      </c>
      <c r="K14" s="62">
        <f t="shared" si="0"/>
        <v>6.5</v>
      </c>
      <c r="L14" s="101"/>
      <c r="M14" s="71">
        <v>6.5</v>
      </c>
      <c r="N14" s="39" t="s">
        <v>96</v>
      </c>
      <c r="O14" s="64">
        <v>6.5</v>
      </c>
      <c r="P14" s="73">
        <f t="shared" si="1"/>
        <v>0</v>
      </c>
    </row>
    <row r="15" spans="1:16" ht="24" customHeight="1">
      <c r="A15" s="7">
        <v>8</v>
      </c>
      <c r="B15" s="1" t="s">
        <v>58</v>
      </c>
      <c r="C15" s="8">
        <v>45035</v>
      </c>
      <c r="D15" s="15">
        <v>5</v>
      </c>
      <c r="E15" s="18"/>
      <c r="F15" s="15"/>
      <c r="G15" s="88" t="s">
        <v>48</v>
      </c>
      <c r="H15" s="91">
        <v>22.8477</v>
      </c>
      <c r="I15" s="67">
        <v>45084</v>
      </c>
      <c r="J15" s="63">
        <v>5</v>
      </c>
      <c r="K15" s="68">
        <f t="shared" si="0"/>
        <v>10</v>
      </c>
      <c r="L15" s="88" t="s">
        <v>65</v>
      </c>
      <c r="M15" s="57">
        <v>10</v>
      </c>
      <c r="N15" s="48" t="s">
        <v>94</v>
      </c>
      <c r="O15" s="64">
        <v>10</v>
      </c>
      <c r="P15" s="73">
        <f t="shared" si="1"/>
        <v>0</v>
      </c>
    </row>
    <row r="16" spans="1:16" ht="24.75" customHeight="1">
      <c r="A16" s="7">
        <v>9</v>
      </c>
      <c r="B16" s="1" t="s">
        <v>59</v>
      </c>
      <c r="C16" s="8">
        <v>45048</v>
      </c>
      <c r="D16" s="15">
        <v>7.934</v>
      </c>
      <c r="E16" s="18"/>
      <c r="F16" s="15"/>
      <c r="G16" s="89"/>
      <c r="H16" s="92"/>
      <c r="I16" s="67">
        <v>45084</v>
      </c>
      <c r="J16" s="63">
        <v>7.934</v>
      </c>
      <c r="K16" s="68">
        <f t="shared" si="0"/>
        <v>15.868</v>
      </c>
      <c r="L16" s="89"/>
      <c r="M16" s="57">
        <v>15.868</v>
      </c>
      <c r="N16" s="48" t="s">
        <v>95</v>
      </c>
      <c r="O16" s="64">
        <v>15.868</v>
      </c>
      <c r="P16" s="73">
        <f t="shared" si="1"/>
        <v>0</v>
      </c>
    </row>
    <row r="17" spans="1:16" ht="26.25" customHeight="1">
      <c r="A17" s="7">
        <v>10</v>
      </c>
      <c r="B17" s="1" t="s">
        <v>60</v>
      </c>
      <c r="C17" s="8">
        <v>45050</v>
      </c>
      <c r="D17" s="15">
        <v>9.9137</v>
      </c>
      <c r="E17" s="18"/>
      <c r="F17" s="15"/>
      <c r="G17" s="90"/>
      <c r="H17" s="93"/>
      <c r="I17" s="67">
        <v>45084</v>
      </c>
      <c r="J17" s="63">
        <v>9.9137</v>
      </c>
      <c r="K17" s="68">
        <f t="shared" si="0"/>
        <v>19.8274</v>
      </c>
      <c r="L17" s="90"/>
      <c r="M17" s="57">
        <v>19.8274</v>
      </c>
      <c r="N17" s="48" t="s">
        <v>95</v>
      </c>
      <c r="O17" s="64">
        <v>19.8274</v>
      </c>
      <c r="P17" s="73">
        <f t="shared" si="1"/>
        <v>0</v>
      </c>
    </row>
    <row r="18" spans="1:16" ht="24.75" customHeight="1">
      <c r="A18" s="7">
        <v>11</v>
      </c>
      <c r="B18" s="1" t="s">
        <v>53</v>
      </c>
      <c r="C18" s="8">
        <v>45071</v>
      </c>
      <c r="D18" s="15">
        <v>7</v>
      </c>
      <c r="E18" s="18"/>
      <c r="F18" s="15"/>
      <c r="G18" s="88" t="s">
        <v>54</v>
      </c>
      <c r="H18" s="91">
        <v>10</v>
      </c>
      <c r="I18" s="34">
        <v>45103</v>
      </c>
      <c r="J18" s="57">
        <v>7</v>
      </c>
      <c r="K18" s="68">
        <f t="shared" si="0"/>
        <v>14</v>
      </c>
      <c r="L18" s="94" t="s">
        <v>68</v>
      </c>
      <c r="M18" s="72">
        <v>14</v>
      </c>
      <c r="N18" s="38" t="s">
        <v>94</v>
      </c>
      <c r="O18" s="64">
        <v>14</v>
      </c>
      <c r="P18" s="73">
        <f t="shared" si="1"/>
        <v>0</v>
      </c>
    </row>
    <row r="19" spans="1:16" ht="27" customHeight="1">
      <c r="A19" s="7">
        <v>12</v>
      </c>
      <c r="B19" s="1" t="s">
        <v>64</v>
      </c>
      <c r="C19" s="8">
        <v>45082</v>
      </c>
      <c r="D19" s="15">
        <v>3</v>
      </c>
      <c r="E19" s="18"/>
      <c r="F19" s="15"/>
      <c r="G19" s="90"/>
      <c r="H19" s="93"/>
      <c r="I19" s="69">
        <v>45103</v>
      </c>
      <c r="J19" s="57">
        <v>3</v>
      </c>
      <c r="K19" s="68">
        <f t="shared" si="0"/>
        <v>6</v>
      </c>
      <c r="L19" s="96"/>
      <c r="M19" s="72">
        <v>6</v>
      </c>
      <c r="N19" s="38" t="s">
        <v>94</v>
      </c>
      <c r="O19" s="40">
        <v>6</v>
      </c>
      <c r="P19" s="73">
        <f t="shared" si="1"/>
        <v>0</v>
      </c>
    </row>
    <row r="20" spans="1:16" ht="25.5" customHeight="1">
      <c r="A20" s="7">
        <v>13</v>
      </c>
      <c r="B20" s="1" t="s">
        <v>55</v>
      </c>
      <c r="C20" s="8">
        <v>45097</v>
      </c>
      <c r="D20" s="15">
        <v>5</v>
      </c>
      <c r="E20" s="18"/>
      <c r="F20" s="15"/>
      <c r="G20" s="88" t="s">
        <v>77</v>
      </c>
      <c r="H20" s="91">
        <v>22</v>
      </c>
      <c r="I20" s="14">
        <v>45147</v>
      </c>
      <c r="J20" s="60">
        <v>5</v>
      </c>
      <c r="K20" s="68">
        <f t="shared" si="0"/>
        <v>10</v>
      </c>
      <c r="L20" s="97" t="s">
        <v>71</v>
      </c>
      <c r="M20" s="63">
        <v>10</v>
      </c>
      <c r="N20" s="38" t="s">
        <v>94</v>
      </c>
      <c r="O20" s="40">
        <v>10</v>
      </c>
      <c r="P20" s="73">
        <f t="shared" si="1"/>
        <v>0</v>
      </c>
    </row>
    <row r="21" spans="1:16" ht="27.75" customHeight="1">
      <c r="A21" s="7">
        <v>14</v>
      </c>
      <c r="B21" s="1" t="s">
        <v>56</v>
      </c>
      <c r="C21" s="8">
        <v>45098</v>
      </c>
      <c r="D21" s="15">
        <v>7</v>
      </c>
      <c r="E21" s="18"/>
      <c r="F21" s="15"/>
      <c r="G21" s="89"/>
      <c r="H21" s="92"/>
      <c r="I21" s="14">
        <v>45147</v>
      </c>
      <c r="J21" s="60">
        <v>7</v>
      </c>
      <c r="K21" s="68">
        <f t="shared" si="0"/>
        <v>14</v>
      </c>
      <c r="L21" s="102"/>
      <c r="M21" s="63">
        <v>14</v>
      </c>
      <c r="N21" s="38" t="s">
        <v>94</v>
      </c>
      <c r="O21" s="40">
        <v>14</v>
      </c>
      <c r="P21" s="73">
        <f t="shared" si="1"/>
        <v>0</v>
      </c>
    </row>
    <row r="22" spans="1:16" ht="26.25" customHeight="1">
      <c r="A22" s="7">
        <v>15</v>
      </c>
      <c r="B22" s="1" t="s">
        <v>57</v>
      </c>
      <c r="C22" s="8">
        <v>45099</v>
      </c>
      <c r="D22" s="15">
        <v>10</v>
      </c>
      <c r="E22" s="18"/>
      <c r="F22" s="15"/>
      <c r="G22" s="90"/>
      <c r="H22" s="93"/>
      <c r="I22" s="14">
        <v>45147</v>
      </c>
      <c r="J22" s="60">
        <v>10</v>
      </c>
      <c r="K22" s="68">
        <f t="shared" si="0"/>
        <v>20</v>
      </c>
      <c r="L22" s="98"/>
      <c r="M22" s="63">
        <v>20</v>
      </c>
      <c r="N22" s="38" t="s">
        <v>94</v>
      </c>
      <c r="O22" s="40">
        <v>20</v>
      </c>
      <c r="P22" s="73">
        <f t="shared" si="1"/>
        <v>0</v>
      </c>
    </row>
    <row r="23" spans="1:16" ht="26.25" customHeight="1">
      <c r="A23" s="7">
        <v>16</v>
      </c>
      <c r="B23" s="1" t="s">
        <v>82</v>
      </c>
      <c r="C23" s="8">
        <v>45147</v>
      </c>
      <c r="D23" s="15">
        <v>8.5</v>
      </c>
      <c r="E23" s="18"/>
      <c r="F23" s="15"/>
      <c r="G23" s="88" t="s">
        <v>83</v>
      </c>
      <c r="H23" s="91">
        <v>23.5</v>
      </c>
      <c r="I23" s="14">
        <v>45191</v>
      </c>
      <c r="J23" s="15">
        <v>8.5</v>
      </c>
      <c r="K23" s="68">
        <f t="shared" si="0"/>
        <v>17</v>
      </c>
      <c r="L23" s="97" t="s">
        <v>85</v>
      </c>
      <c r="M23" s="63">
        <v>17</v>
      </c>
      <c r="N23" s="38" t="s">
        <v>93</v>
      </c>
      <c r="O23" s="40">
        <v>17</v>
      </c>
      <c r="P23" s="73">
        <f t="shared" si="1"/>
        <v>0</v>
      </c>
    </row>
    <row r="24" spans="1:16" ht="26.25" customHeight="1">
      <c r="A24" s="7">
        <v>17</v>
      </c>
      <c r="B24" s="1" t="s">
        <v>72</v>
      </c>
      <c r="C24" s="8">
        <v>45149</v>
      </c>
      <c r="D24" s="15">
        <v>15</v>
      </c>
      <c r="E24" s="18"/>
      <c r="F24" s="15"/>
      <c r="G24" s="90"/>
      <c r="H24" s="93"/>
      <c r="I24" s="14" t="s">
        <v>84</v>
      </c>
      <c r="J24" s="15">
        <v>15</v>
      </c>
      <c r="K24" s="68">
        <f t="shared" si="0"/>
        <v>30</v>
      </c>
      <c r="L24" s="98"/>
      <c r="M24" s="63">
        <v>30</v>
      </c>
      <c r="N24" s="38" t="s">
        <v>93</v>
      </c>
      <c r="O24" s="40">
        <v>30</v>
      </c>
      <c r="P24" s="73">
        <f t="shared" si="1"/>
        <v>0</v>
      </c>
    </row>
    <row r="25" spans="1:16" ht="26.25" customHeight="1">
      <c r="A25" s="7">
        <v>18</v>
      </c>
      <c r="B25" s="1" t="s">
        <v>72</v>
      </c>
      <c r="C25" s="8">
        <v>45173</v>
      </c>
      <c r="D25" s="15">
        <v>7.5</v>
      </c>
      <c r="E25" s="18"/>
      <c r="F25" s="15"/>
      <c r="G25" s="88" t="s">
        <v>86</v>
      </c>
      <c r="H25" s="91">
        <v>225.52324</v>
      </c>
      <c r="I25" s="14">
        <v>45211</v>
      </c>
      <c r="J25" s="60">
        <v>7.5</v>
      </c>
      <c r="K25" s="68">
        <f t="shared" si="0"/>
        <v>15</v>
      </c>
      <c r="L25" s="97" t="s">
        <v>88</v>
      </c>
      <c r="M25" s="63">
        <v>15</v>
      </c>
      <c r="N25" s="38" t="s">
        <v>99</v>
      </c>
      <c r="O25" s="40">
        <v>15</v>
      </c>
      <c r="P25" s="73">
        <f t="shared" si="1"/>
        <v>0</v>
      </c>
    </row>
    <row r="26" spans="1:16" ht="26.25" customHeight="1">
      <c r="A26" s="7">
        <v>19</v>
      </c>
      <c r="B26" s="1" t="s">
        <v>73</v>
      </c>
      <c r="C26" s="8">
        <v>45175</v>
      </c>
      <c r="D26" s="15">
        <v>211.02324</v>
      </c>
      <c r="E26" s="18"/>
      <c r="F26" s="15"/>
      <c r="G26" s="89"/>
      <c r="H26" s="92"/>
      <c r="I26" s="14">
        <v>45211</v>
      </c>
      <c r="J26" s="15">
        <v>211.02324</v>
      </c>
      <c r="K26" s="68">
        <f t="shared" si="0"/>
        <v>422.04648</v>
      </c>
      <c r="L26" s="102"/>
      <c r="M26" s="63">
        <v>422.04648</v>
      </c>
      <c r="N26" s="38" t="s">
        <v>98</v>
      </c>
      <c r="O26" s="64">
        <v>422.04648</v>
      </c>
      <c r="P26" s="73">
        <f t="shared" si="1"/>
        <v>0</v>
      </c>
    </row>
    <row r="27" spans="1:16" ht="26.25" customHeight="1">
      <c r="A27" s="7">
        <v>20</v>
      </c>
      <c r="B27" s="1" t="s">
        <v>74</v>
      </c>
      <c r="C27" s="8">
        <v>45175</v>
      </c>
      <c r="D27" s="15">
        <v>3.5</v>
      </c>
      <c r="E27" s="18"/>
      <c r="F27" s="15"/>
      <c r="G27" s="89"/>
      <c r="H27" s="92"/>
      <c r="I27" s="14">
        <v>45211</v>
      </c>
      <c r="J27" s="15">
        <v>3.5</v>
      </c>
      <c r="K27" s="68">
        <f t="shared" si="0"/>
        <v>7</v>
      </c>
      <c r="L27" s="102"/>
      <c r="M27" s="63">
        <v>7</v>
      </c>
      <c r="N27" s="38" t="s">
        <v>99</v>
      </c>
      <c r="O27" s="40">
        <v>7</v>
      </c>
      <c r="P27" s="73">
        <f t="shared" si="1"/>
        <v>0</v>
      </c>
    </row>
    <row r="28" spans="1:16" ht="26.25" customHeight="1">
      <c r="A28" s="7">
        <v>21</v>
      </c>
      <c r="B28" s="1" t="s">
        <v>75</v>
      </c>
      <c r="C28" s="8">
        <v>45181</v>
      </c>
      <c r="D28" s="15">
        <v>3.5</v>
      </c>
      <c r="E28" s="18"/>
      <c r="F28" s="15"/>
      <c r="G28" s="90"/>
      <c r="H28" s="93"/>
      <c r="I28" s="14">
        <v>45211</v>
      </c>
      <c r="J28" s="15">
        <v>3.5</v>
      </c>
      <c r="K28" s="68">
        <f t="shared" si="0"/>
        <v>7</v>
      </c>
      <c r="L28" s="98"/>
      <c r="M28" s="63">
        <v>7</v>
      </c>
      <c r="N28" s="38" t="s">
        <v>99</v>
      </c>
      <c r="O28" s="40">
        <v>7</v>
      </c>
      <c r="P28" s="73">
        <f t="shared" si="1"/>
        <v>0</v>
      </c>
    </row>
    <row r="29" spans="1:16" ht="40.5" customHeight="1">
      <c r="A29" s="7">
        <v>22</v>
      </c>
      <c r="B29" s="1" t="s">
        <v>72</v>
      </c>
      <c r="C29" s="8">
        <v>45203</v>
      </c>
      <c r="D29" s="15">
        <v>4</v>
      </c>
      <c r="E29" s="18"/>
      <c r="F29" s="15"/>
      <c r="G29" s="51" t="s">
        <v>90</v>
      </c>
      <c r="H29" s="59">
        <v>4</v>
      </c>
      <c r="I29" s="49">
        <v>45259</v>
      </c>
      <c r="J29" s="60">
        <v>4</v>
      </c>
      <c r="K29" s="68">
        <f t="shared" si="0"/>
        <v>8</v>
      </c>
      <c r="L29" s="74" t="s">
        <v>91</v>
      </c>
      <c r="M29" s="63">
        <v>8</v>
      </c>
      <c r="N29" s="38" t="s">
        <v>99</v>
      </c>
      <c r="O29" s="40">
        <v>8</v>
      </c>
      <c r="P29" s="73">
        <f t="shared" si="1"/>
        <v>0</v>
      </c>
    </row>
    <row r="30" spans="1:16" ht="26.25" customHeight="1" hidden="1">
      <c r="A30" s="7"/>
      <c r="B30" s="1"/>
      <c r="C30" s="8"/>
      <c r="D30" s="15"/>
      <c r="E30" s="18"/>
      <c r="F30" s="15"/>
      <c r="G30" s="34"/>
      <c r="H30" s="59"/>
      <c r="I30" s="14"/>
      <c r="J30" s="60"/>
      <c r="K30" s="68"/>
      <c r="L30" s="74"/>
      <c r="M30" s="63"/>
      <c r="N30" s="38"/>
      <c r="O30" s="40"/>
      <c r="P30" s="73"/>
    </row>
    <row r="31" spans="1:16" ht="26.25" customHeight="1" hidden="1">
      <c r="A31" s="7"/>
      <c r="B31" s="1"/>
      <c r="C31" s="8"/>
      <c r="D31" s="15"/>
      <c r="E31" s="18"/>
      <c r="F31" s="15"/>
      <c r="G31" s="34"/>
      <c r="H31" s="59"/>
      <c r="I31" s="14"/>
      <c r="J31" s="60"/>
      <c r="K31" s="68"/>
      <c r="L31" s="74"/>
      <c r="M31" s="63"/>
      <c r="N31" s="38"/>
      <c r="O31" s="40"/>
      <c r="P31" s="73"/>
    </row>
    <row r="32" spans="1:16" ht="26.25" customHeight="1" hidden="1">
      <c r="A32" s="7"/>
      <c r="B32" s="1"/>
      <c r="C32" s="8"/>
      <c r="D32" s="15"/>
      <c r="E32" s="18"/>
      <c r="F32" s="15"/>
      <c r="G32" s="34"/>
      <c r="H32" s="59"/>
      <c r="I32" s="14"/>
      <c r="J32" s="60"/>
      <c r="K32" s="68"/>
      <c r="L32" s="74"/>
      <c r="M32" s="63"/>
      <c r="N32" s="38"/>
      <c r="O32" s="40"/>
      <c r="P32" s="73"/>
    </row>
    <row r="33" spans="1:16" ht="26.25" customHeight="1" hidden="1">
      <c r="A33" s="7"/>
      <c r="B33" s="1"/>
      <c r="C33" s="8"/>
      <c r="D33" s="15"/>
      <c r="E33" s="18"/>
      <c r="F33" s="15"/>
      <c r="G33" s="34"/>
      <c r="H33" s="59"/>
      <c r="I33" s="14"/>
      <c r="J33" s="60"/>
      <c r="K33" s="68"/>
      <c r="L33" s="74"/>
      <c r="M33" s="63"/>
      <c r="N33" s="38"/>
      <c r="O33" s="40"/>
      <c r="P33" s="73"/>
    </row>
    <row r="34" spans="1:16" ht="26.25" customHeight="1" hidden="1">
      <c r="A34" s="7"/>
      <c r="B34" s="1"/>
      <c r="C34" s="8"/>
      <c r="D34" s="15"/>
      <c r="E34" s="18"/>
      <c r="F34" s="15"/>
      <c r="G34" s="34"/>
      <c r="H34" s="59"/>
      <c r="I34" s="14"/>
      <c r="J34" s="60"/>
      <c r="K34" s="68"/>
      <c r="L34" s="74"/>
      <c r="M34" s="63"/>
      <c r="N34" s="38"/>
      <c r="O34" s="40"/>
      <c r="P34" s="73"/>
    </row>
    <row r="35" spans="1:16" ht="18.75" customHeight="1">
      <c r="A35" s="7"/>
      <c r="B35" s="2" t="s">
        <v>101</v>
      </c>
      <c r="C35" s="11"/>
      <c r="D35" s="56">
        <f>SUM(D8:D34)</f>
        <v>429.12094</v>
      </c>
      <c r="E35" s="25">
        <f>SUM(E10:E13)</f>
        <v>0</v>
      </c>
      <c r="F35" s="25">
        <f>SUM(F10:F13)</f>
        <v>0</v>
      </c>
      <c r="G35" s="25">
        <f>SUM(G10:G13)</f>
        <v>0</v>
      </c>
      <c r="H35" s="16">
        <f>H8+H9+H10+H11+H12+H13+H14+H18+H20+H21+H22+H15+H23+H25+H29</f>
        <v>429.12094</v>
      </c>
      <c r="I35" s="46"/>
      <c r="J35" s="61">
        <f>SUM(J8:J34)</f>
        <v>429.12094</v>
      </c>
      <c r="K35" s="16">
        <f>SUM(K8:K29)</f>
        <v>858.24188</v>
      </c>
      <c r="L35" s="16"/>
      <c r="M35" s="16">
        <f>SUM(M8:M34)</f>
        <v>858.24188</v>
      </c>
      <c r="N35" s="47"/>
      <c r="O35" s="56">
        <f>SUM(O8:O34)</f>
        <v>858.24188</v>
      </c>
      <c r="P35" s="75">
        <f>SUM(P8:P29)</f>
        <v>0</v>
      </c>
    </row>
    <row r="36" spans="1:16" ht="17.25" customHeight="1" hidden="1">
      <c r="A36" s="7"/>
      <c r="B36" s="3" t="s">
        <v>30</v>
      </c>
      <c r="C36" s="11"/>
      <c r="D36" s="42" t="e">
        <f>#REF!+#REF!+D8+#REF!+D9+D12+D13+D14+#REF!+#REF!+#REF!+D22</f>
        <v>#REF!</v>
      </c>
      <c r="E36" s="25">
        <f>E35</f>
        <v>0</v>
      </c>
      <c r="F36" s="25">
        <f>F35</f>
        <v>0</v>
      </c>
      <c r="G36" s="25"/>
      <c r="H36" s="25"/>
      <c r="I36" s="25"/>
      <c r="J36" s="42" t="e">
        <f>#REF!+#REF!+J8+#REF!+J9+J12+J13+J14+#REF!+#REF!+#REF!+J22</f>
        <v>#REF!</v>
      </c>
      <c r="K36" s="42" t="e">
        <f>#REF!+#REF!+K8+#REF!+K9+K10+K13+K14+#REF!+#REF!+#REF!+K22</f>
        <v>#REF!</v>
      </c>
      <c r="L36" s="42"/>
      <c r="M36" s="42"/>
      <c r="N36" s="25"/>
      <c r="O36" s="42" t="e">
        <f>#REF!+#REF!+O8+#REF!+O9+O12+O13+O14+#REF!+#REF!+#REF!+O22</f>
        <v>#REF!</v>
      </c>
      <c r="P36" s="44" t="e">
        <f>#REF!+#REF!+P8+#REF!+P9+P10+#REF!+P14+#REF!+P13+#REF!+P22</f>
        <v>#REF!</v>
      </c>
    </row>
    <row r="37" spans="1:16" ht="19.5" customHeight="1" hidden="1">
      <c r="A37" s="7"/>
      <c r="B37" s="1" t="s">
        <v>31</v>
      </c>
      <c r="C37" s="11"/>
      <c r="D37" s="43">
        <f>D18</f>
        <v>7</v>
      </c>
      <c r="E37" s="26" t="e">
        <f>E36+#REF!</f>
        <v>#REF!</v>
      </c>
      <c r="F37" s="26" t="e">
        <f>F36+#REF!</f>
        <v>#REF!</v>
      </c>
      <c r="G37" s="26"/>
      <c r="H37" s="26"/>
      <c r="I37" s="12"/>
      <c r="J37" s="43">
        <f>J18</f>
        <v>7</v>
      </c>
      <c r="K37" s="43">
        <f>K18</f>
        <v>14</v>
      </c>
      <c r="L37" s="43"/>
      <c r="M37" s="43"/>
      <c r="N37" s="12"/>
      <c r="O37" s="43">
        <f>O18</f>
        <v>14</v>
      </c>
      <c r="P37" s="43">
        <f>P18</f>
        <v>0</v>
      </c>
    </row>
    <row r="46" ht="12.75">
      <c r="B46" s="3" t="s">
        <v>92</v>
      </c>
    </row>
  </sheetData>
  <sheetProtection/>
  <mergeCells count="31">
    <mergeCell ref="A4:A5"/>
    <mergeCell ref="B4:B5"/>
    <mergeCell ref="C4:D4"/>
    <mergeCell ref="E4:F4"/>
    <mergeCell ref="G4:H4"/>
    <mergeCell ref="G20:G22"/>
    <mergeCell ref="H15:H17"/>
    <mergeCell ref="L18:L19"/>
    <mergeCell ref="G18:G19"/>
    <mergeCell ref="H18:H19"/>
    <mergeCell ref="G25:G28"/>
    <mergeCell ref="H25:H28"/>
    <mergeCell ref="L25:L28"/>
    <mergeCell ref="H23:H24"/>
    <mergeCell ref="L15:L17"/>
    <mergeCell ref="L23:L24"/>
    <mergeCell ref="N4:O4"/>
    <mergeCell ref="G2:I2"/>
    <mergeCell ref="H8:H10"/>
    <mergeCell ref="H20:H22"/>
    <mergeCell ref="G15:G17"/>
    <mergeCell ref="G23:G24"/>
    <mergeCell ref="L12:L14"/>
    <mergeCell ref="L20:L22"/>
    <mergeCell ref="B1:O1"/>
    <mergeCell ref="G12:G14"/>
    <mergeCell ref="H12:H14"/>
    <mergeCell ref="I4:J4"/>
    <mergeCell ref="L4:M4"/>
    <mergeCell ref="L8:L10"/>
    <mergeCell ref="G8:G10"/>
  </mergeCells>
  <printOptions/>
  <pageMargins left="0.3937007874015748" right="0.2755905511811024" top="0.4724409448818898" bottom="0.5511811023622047" header="0.2362204724409449" footer="0.1968503937007874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">
      <selection activeCell="A1" sqref="A1:E1"/>
    </sheetView>
  </sheetViews>
  <sheetFormatPr defaultColWidth="9.25390625" defaultRowHeight="12.75"/>
  <cols>
    <col min="1" max="1" width="5.75390625" style="3" customWidth="1"/>
    <col min="2" max="2" width="37.75390625" style="3" customWidth="1"/>
    <col min="3" max="3" width="21.625" style="3" customWidth="1"/>
    <col min="4" max="4" width="21.25390625" style="3" customWidth="1"/>
    <col min="5" max="5" width="22.625" style="3" customWidth="1"/>
    <col min="6" max="16384" width="9.25390625" style="3" customWidth="1"/>
  </cols>
  <sheetData>
    <row r="1" spans="1:5" ht="60" customHeight="1">
      <c r="A1" s="122" t="s">
        <v>106</v>
      </c>
      <c r="B1" s="122"/>
      <c r="C1" s="122"/>
      <c r="D1" s="122"/>
      <c r="E1" s="122"/>
    </row>
    <row r="2" spans="1:5" ht="59.25" customHeight="1">
      <c r="A2" s="119" t="s">
        <v>4</v>
      </c>
      <c r="B2" s="120" t="s">
        <v>3</v>
      </c>
      <c r="C2" s="121" t="s">
        <v>109</v>
      </c>
      <c r="D2" s="121" t="s">
        <v>104</v>
      </c>
      <c r="E2" s="121" t="s">
        <v>105</v>
      </c>
    </row>
    <row r="3" spans="1:5" ht="24" customHeight="1">
      <c r="A3" s="119"/>
      <c r="B3" s="120"/>
      <c r="C3" s="121" t="s">
        <v>103</v>
      </c>
      <c r="D3" s="121" t="s">
        <v>103</v>
      </c>
      <c r="E3" s="121" t="s">
        <v>103</v>
      </c>
    </row>
    <row r="4" spans="1:5" ht="14.25" customHeight="1">
      <c r="A4" s="104"/>
      <c r="B4" s="105" t="s">
        <v>33</v>
      </c>
      <c r="C4" s="6"/>
      <c r="D4" s="6"/>
      <c r="E4" s="6"/>
    </row>
    <row r="5" spans="1:5" ht="28.5" customHeight="1">
      <c r="A5" s="103">
        <v>1</v>
      </c>
      <c r="B5" s="110" t="s">
        <v>36</v>
      </c>
      <c r="C5" s="109">
        <v>58.7</v>
      </c>
      <c r="D5" s="106">
        <v>58.7</v>
      </c>
      <c r="E5" s="106">
        <v>117.4</v>
      </c>
    </row>
    <row r="6" spans="1:5" ht="26.25" customHeight="1">
      <c r="A6" s="103">
        <v>2</v>
      </c>
      <c r="B6" s="110" t="s">
        <v>35</v>
      </c>
      <c r="C6" s="109">
        <f>+D6</f>
        <v>3.75</v>
      </c>
      <c r="D6" s="106">
        <v>3.75</v>
      </c>
      <c r="E6" s="106">
        <v>7.5</v>
      </c>
    </row>
    <row r="7" spans="1:5" ht="27" customHeight="1">
      <c r="A7" s="103">
        <v>3</v>
      </c>
      <c r="B7" s="110" t="s">
        <v>35</v>
      </c>
      <c r="C7" s="109">
        <v>3.75</v>
      </c>
      <c r="D7" s="106">
        <v>3.75</v>
      </c>
      <c r="E7" s="106">
        <v>7.5</v>
      </c>
    </row>
    <row r="8" spans="1:5" ht="41.25" customHeight="1">
      <c r="A8" s="103">
        <v>4</v>
      </c>
      <c r="B8" s="110" t="s">
        <v>46</v>
      </c>
      <c r="C8" s="109">
        <v>116.15</v>
      </c>
      <c r="D8" s="106">
        <v>116.15</v>
      </c>
      <c r="E8" s="108">
        <v>232.3</v>
      </c>
    </row>
    <row r="9" spans="1:5" ht="29.25" customHeight="1">
      <c r="A9" s="103">
        <v>5</v>
      </c>
      <c r="B9" s="110" t="s">
        <v>50</v>
      </c>
      <c r="C9" s="109">
        <v>77.5205</v>
      </c>
      <c r="D9" s="106">
        <v>77.5205</v>
      </c>
      <c r="E9" s="108">
        <v>155.041</v>
      </c>
    </row>
    <row r="10" spans="1:5" ht="29.25" customHeight="1">
      <c r="A10" s="103">
        <v>6</v>
      </c>
      <c r="B10" s="110" t="s">
        <v>76</v>
      </c>
      <c r="C10" s="109">
        <v>15</v>
      </c>
      <c r="D10" s="106">
        <v>15</v>
      </c>
      <c r="E10" s="108">
        <v>30</v>
      </c>
    </row>
    <row r="11" spans="1:5" ht="29.25" customHeight="1">
      <c r="A11" s="103">
        <v>7</v>
      </c>
      <c r="B11" s="110" t="s">
        <v>78</v>
      </c>
      <c r="C11" s="109">
        <v>23.5</v>
      </c>
      <c r="D11" s="106">
        <v>23.5</v>
      </c>
      <c r="E11" s="108">
        <v>47</v>
      </c>
    </row>
    <row r="12" spans="1:5" ht="29.25" customHeight="1">
      <c r="A12" s="103">
        <v>8</v>
      </c>
      <c r="B12" s="110" t="s">
        <v>79</v>
      </c>
      <c r="C12" s="109">
        <v>8.5</v>
      </c>
      <c r="D12" s="106">
        <v>8.5</v>
      </c>
      <c r="E12" s="108">
        <v>17</v>
      </c>
    </row>
    <row r="13" spans="1:5" ht="29.25" customHeight="1">
      <c r="A13" s="103">
        <v>9</v>
      </c>
      <c r="B13" s="110" t="s">
        <v>80</v>
      </c>
      <c r="C13" s="109">
        <v>8.5</v>
      </c>
      <c r="D13" s="106">
        <v>8.5</v>
      </c>
      <c r="E13" s="108">
        <v>17</v>
      </c>
    </row>
    <row r="14" spans="1:5" ht="29.25" customHeight="1">
      <c r="A14" s="103">
        <v>10</v>
      </c>
      <c r="B14" s="110" t="s">
        <v>81</v>
      </c>
      <c r="C14" s="109">
        <v>7</v>
      </c>
      <c r="D14" s="106">
        <v>7</v>
      </c>
      <c r="E14" s="108">
        <v>14</v>
      </c>
    </row>
    <row r="15" spans="1:5" ht="29.25" customHeight="1">
      <c r="A15" s="103">
        <v>11</v>
      </c>
      <c r="B15" s="110" t="s">
        <v>87</v>
      </c>
      <c r="C15" s="109">
        <v>5</v>
      </c>
      <c r="D15" s="106">
        <v>5</v>
      </c>
      <c r="E15" s="108">
        <v>10</v>
      </c>
    </row>
    <row r="16" spans="1:5" ht="30" customHeight="1">
      <c r="A16" s="103">
        <v>12</v>
      </c>
      <c r="B16" s="110" t="s">
        <v>89</v>
      </c>
      <c r="C16" s="109">
        <v>5</v>
      </c>
      <c r="D16" s="106">
        <v>5</v>
      </c>
      <c r="E16" s="108">
        <v>10</v>
      </c>
    </row>
    <row r="17" spans="1:5" ht="36" customHeight="1">
      <c r="A17" s="113" t="s">
        <v>108</v>
      </c>
      <c r="B17" s="114"/>
      <c r="C17" s="111">
        <f>SUM(C5:C16)</f>
        <v>332.3705</v>
      </c>
      <c r="D17" s="111">
        <f>D5+D6+D7+D8+D9+D10+D11+D12+D13+D14+D15+D16</f>
        <v>332.3705</v>
      </c>
      <c r="E17" s="112">
        <f>SUM(E5:E16)</f>
        <v>664.741</v>
      </c>
    </row>
    <row r="18" spans="1:5" ht="18.75">
      <c r="A18" s="104"/>
      <c r="B18" s="105" t="s">
        <v>29</v>
      </c>
      <c r="C18" s="107"/>
      <c r="D18" s="107"/>
      <c r="E18" s="107"/>
    </row>
    <row r="19" spans="1:6" ht="25.5">
      <c r="A19" s="103">
        <v>1</v>
      </c>
      <c r="B19" s="110" t="s">
        <v>38</v>
      </c>
      <c r="C19" s="109">
        <v>4.5</v>
      </c>
      <c r="D19" s="106">
        <v>4.5</v>
      </c>
      <c r="E19" s="108">
        <v>9</v>
      </c>
      <c r="F19" s="76"/>
    </row>
    <row r="20" spans="1:6" ht="38.25">
      <c r="A20" s="103">
        <v>2</v>
      </c>
      <c r="B20" s="110" t="s">
        <v>42</v>
      </c>
      <c r="C20" s="109">
        <v>95</v>
      </c>
      <c r="D20" s="106">
        <v>95</v>
      </c>
      <c r="E20" s="108">
        <v>190</v>
      </c>
      <c r="F20" s="76"/>
    </row>
    <row r="21" spans="1:6" ht="25.5">
      <c r="A21" s="103">
        <v>3</v>
      </c>
      <c r="B21" s="110" t="s">
        <v>39</v>
      </c>
      <c r="C21" s="109">
        <v>4.5</v>
      </c>
      <c r="D21" s="106">
        <v>4.5</v>
      </c>
      <c r="E21" s="108">
        <v>9</v>
      </c>
      <c r="F21" s="76"/>
    </row>
    <row r="22" spans="1:6" ht="25.5">
      <c r="A22" s="103">
        <v>4</v>
      </c>
      <c r="B22" s="110" t="s">
        <v>43</v>
      </c>
      <c r="C22" s="109">
        <v>4</v>
      </c>
      <c r="D22" s="106">
        <v>4</v>
      </c>
      <c r="E22" s="108">
        <v>8</v>
      </c>
      <c r="F22" s="76"/>
    </row>
    <row r="23" spans="1:6" ht="25.5">
      <c r="A23" s="103">
        <v>5</v>
      </c>
      <c r="B23" s="110" t="s">
        <v>61</v>
      </c>
      <c r="C23" s="109">
        <v>5</v>
      </c>
      <c r="D23" s="106">
        <v>5</v>
      </c>
      <c r="E23" s="108">
        <v>10</v>
      </c>
      <c r="F23" s="76"/>
    </row>
    <row r="24" spans="1:6" ht="25.5">
      <c r="A24" s="103">
        <v>6</v>
      </c>
      <c r="B24" s="110" t="s">
        <v>62</v>
      </c>
      <c r="C24" s="109">
        <v>5</v>
      </c>
      <c r="D24" s="106">
        <v>5</v>
      </c>
      <c r="E24" s="108">
        <v>10</v>
      </c>
      <c r="F24" s="76"/>
    </row>
    <row r="25" spans="1:6" ht="25.5">
      <c r="A25" s="103">
        <v>7</v>
      </c>
      <c r="B25" s="110" t="s">
        <v>63</v>
      </c>
      <c r="C25" s="109">
        <v>3.25</v>
      </c>
      <c r="D25" s="106">
        <v>3.25</v>
      </c>
      <c r="E25" s="108">
        <v>6.5</v>
      </c>
      <c r="F25" s="76"/>
    </row>
    <row r="26" spans="1:6" ht="25.5">
      <c r="A26" s="103">
        <v>8</v>
      </c>
      <c r="B26" s="110" t="s">
        <v>58</v>
      </c>
      <c r="C26" s="109">
        <v>5</v>
      </c>
      <c r="D26" s="106">
        <v>5</v>
      </c>
      <c r="E26" s="108">
        <v>10</v>
      </c>
      <c r="F26" s="76"/>
    </row>
    <row r="27" spans="1:6" ht="25.5">
      <c r="A27" s="103">
        <v>9</v>
      </c>
      <c r="B27" s="110" t="s">
        <v>59</v>
      </c>
      <c r="C27" s="109">
        <v>7.934</v>
      </c>
      <c r="D27" s="106">
        <v>7.934</v>
      </c>
      <c r="E27" s="108">
        <v>15.868</v>
      </c>
      <c r="F27" s="76"/>
    </row>
    <row r="28" spans="1:6" ht="25.5">
      <c r="A28" s="103">
        <v>10</v>
      </c>
      <c r="B28" s="110" t="s">
        <v>60</v>
      </c>
      <c r="C28" s="109">
        <v>9.9137</v>
      </c>
      <c r="D28" s="106">
        <v>9.9137</v>
      </c>
      <c r="E28" s="108">
        <v>19.8274</v>
      </c>
      <c r="F28" s="76"/>
    </row>
    <row r="29" spans="1:6" ht="25.5">
      <c r="A29" s="103">
        <v>11</v>
      </c>
      <c r="B29" s="110" t="s">
        <v>53</v>
      </c>
      <c r="C29" s="109">
        <v>7</v>
      </c>
      <c r="D29" s="106">
        <v>7</v>
      </c>
      <c r="E29" s="108">
        <v>14</v>
      </c>
      <c r="F29" s="76"/>
    </row>
    <row r="30" spans="1:6" ht="25.5">
      <c r="A30" s="103">
        <v>12</v>
      </c>
      <c r="B30" s="110" t="s">
        <v>64</v>
      </c>
      <c r="C30" s="109">
        <v>3</v>
      </c>
      <c r="D30" s="106">
        <v>3</v>
      </c>
      <c r="E30" s="108">
        <v>6</v>
      </c>
      <c r="F30" s="76"/>
    </row>
    <row r="31" spans="1:6" ht="25.5">
      <c r="A31" s="103">
        <v>13</v>
      </c>
      <c r="B31" s="110" t="s">
        <v>55</v>
      </c>
      <c r="C31" s="109">
        <v>5</v>
      </c>
      <c r="D31" s="106">
        <v>5</v>
      </c>
      <c r="E31" s="108">
        <v>10</v>
      </c>
      <c r="F31" s="76"/>
    </row>
    <row r="32" spans="1:6" ht="25.5">
      <c r="A32" s="103">
        <v>14</v>
      </c>
      <c r="B32" s="110" t="s">
        <v>56</v>
      </c>
      <c r="C32" s="109">
        <v>7</v>
      </c>
      <c r="D32" s="106">
        <v>7</v>
      </c>
      <c r="E32" s="108">
        <v>14</v>
      </c>
      <c r="F32" s="76"/>
    </row>
    <row r="33" spans="1:6" ht="25.5">
      <c r="A33" s="103">
        <v>15</v>
      </c>
      <c r="B33" s="110" t="s">
        <v>57</v>
      </c>
      <c r="C33" s="109">
        <v>10</v>
      </c>
      <c r="D33" s="106">
        <v>10</v>
      </c>
      <c r="E33" s="108">
        <v>20</v>
      </c>
      <c r="F33" s="76"/>
    </row>
    <row r="34" spans="1:6" ht="25.5">
      <c r="A34" s="103">
        <v>16</v>
      </c>
      <c r="B34" s="110" t="s">
        <v>82</v>
      </c>
      <c r="C34" s="109">
        <v>8.5</v>
      </c>
      <c r="D34" s="106">
        <v>8.5</v>
      </c>
      <c r="E34" s="108">
        <v>17</v>
      </c>
      <c r="F34" s="76"/>
    </row>
    <row r="35" spans="1:6" ht="25.5">
      <c r="A35" s="103">
        <v>17</v>
      </c>
      <c r="B35" s="110" t="s">
        <v>72</v>
      </c>
      <c r="C35" s="109">
        <v>15</v>
      </c>
      <c r="D35" s="106">
        <v>15</v>
      </c>
      <c r="E35" s="108">
        <v>30</v>
      </c>
      <c r="F35" s="76"/>
    </row>
    <row r="36" spans="1:6" ht="25.5">
      <c r="A36" s="103">
        <v>18</v>
      </c>
      <c r="B36" s="110" t="s">
        <v>72</v>
      </c>
      <c r="C36" s="109">
        <v>7.5</v>
      </c>
      <c r="D36" s="106">
        <v>7.5</v>
      </c>
      <c r="E36" s="108">
        <v>15</v>
      </c>
      <c r="F36" s="76"/>
    </row>
    <row r="37" spans="1:6" ht="25.5">
      <c r="A37" s="103">
        <v>19</v>
      </c>
      <c r="B37" s="110" t="s">
        <v>73</v>
      </c>
      <c r="C37" s="109">
        <v>211.02324</v>
      </c>
      <c r="D37" s="106">
        <v>211.02324</v>
      </c>
      <c r="E37" s="108">
        <v>422.04648</v>
      </c>
      <c r="F37" s="76"/>
    </row>
    <row r="38" spans="1:6" ht="25.5">
      <c r="A38" s="103">
        <v>20</v>
      </c>
      <c r="B38" s="110" t="s">
        <v>74</v>
      </c>
      <c r="C38" s="109">
        <v>3.5</v>
      </c>
      <c r="D38" s="106">
        <v>3.5</v>
      </c>
      <c r="E38" s="108">
        <v>7</v>
      </c>
      <c r="F38" s="76"/>
    </row>
    <row r="39" spans="1:6" ht="25.5">
      <c r="A39" s="103">
        <v>21</v>
      </c>
      <c r="B39" s="110" t="s">
        <v>75</v>
      </c>
      <c r="C39" s="109">
        <v>3.5</v>
      </c>
      <c r="D39" s="106">
        <v>3.5</v>
      </c>
      <c r="E39" s="108">
        <v>7</v>
      </c>
      <c r="F39" s="76"/>
    </row>
    <row r="40" spans="1:6" ht="25.5">
      <c r="A40" s="103">
        <v>22</v>
      </c>
      <c r="B40" s="110" t="s">
        <v>72</v>
      </c>
      <c r="C40" s="109">
        <v>4</v>
      </c>
      <c r="D40" s="106">
        <v>4</v>
      </c>
      <c r="E40" s="108">
        <v>8</v>
      </c>
      <c r="F40" s="76"/>
    </row>
    <row r="41" spans="1:5" ht="30" customHeight="1">
      <c r="A41" s="113" t="s">
        <v>107</v>
      </c>
      <c r="B41" s="114"/>
      <c r="C41" s="111">
        <f>SUM(C19:C40)</f>
        <v>429.12094</v>
      </c>
      <c r="D41" s="115">
        <f>SUM(D19:D40)</f>
        <v>429.12094</v>
      </c>
      <c r="E41" s="111">
        <f>SUM(E19:E40)</f>
        <v>858.24188</v>
      </c>
    </row>
    <row r="42" spans="1:5" ht="40.5" customHeight="1">
      <c r="A42" s="116" t="s">
        <v>110</v>
      </c>
      <c r="B42" s="117"/>
      <c r="C42" s="118">
        <f>C17+C41</f>
        <v>761.49144</v>
      </c>
      <c r="D42" s="118">
        <f>D17+D41</f>
        <v>761.49144</v>
      </c>
      <c r="E42" s="118">
        <f>E17+E41</f>
        <v>1522.98288</v>
      </c>
    </row>
  </sheetData>
  <sheetProtection/>
  <mergeCells count="6">
    <mergeCell ref="A41:B41"/>
    <mergeCell ref="A42:B42"/>
    <mergeCell ref="A17:B17"/>
    <mergeCell ref="A1:E1"/>
    <mergeCell ref="A2:A3"/>
    <mergeCell ref="B2:B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Doxodi</dc:creator>
  <cp:keywords/>
  <dc:description/>
  <cp:lastModifiedBy>Колпакова Елена</cp:lastModifiedBy>
  <cp:lastPrinted>2024-02-14T13:17:41Z</cp:lastPrinted>
  <dcterms:created xsi:type="dcterms:W3CDTF">2014-10-10T10:36:11Z</dcterms:created>
  <dcterms:modified xsi:type="dcterms:W3CDTF">2024-02-15T07:05:37Z</dcterms:modified>
  <cp:category/>
  <cp:version/>
  <cp:contentType/>
  <cp:contentStatus/>
</cp:coreProperties>
</file>