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0845" activeTab="0"/>
  </bookViews>
  <sheets>
    <sheet name="Лист1" sheetId="1" r:id="rId1"/>
  </sheets>
  <definedNames>
    <definedName name="_xlnm._FilterDatabase" localSheetId="0" hidden="1">'Лист1'!$A$10:$U$10</definedName>
    <definedName name="_xlnm.Print_Titles" localSheetId="0">'Лист1'!$6:$9</definedName>
    <definedName name="_xlnm.Print_Area" localSheetId="0">'Лист1'!$A$1:$T$47</definedName>
  </definedNames>
  <calcPr fullCalcOnLoad="1"/>
</workbook>
</file>

<file path=xl/sharedStrings.xml><?xml version="1.0" encoding="utf-8"?>
<sst xmlns="http://schemas.openxmlformats.org/spreadsheetml/2006/main" count="75" uniqueCount="66">
  <si>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</si>
  <si>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</si>
  <si>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</si>
  <si>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</si>
  <si>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</si>
  <si>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</si>
  <si>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</si>
  <si>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</si>
  <si>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</si>
  <si>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</si>
  <si>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</si>
  <si>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</si>
  <si>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</si>
  <si>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</si>
  <si>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</si>
  <si>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</si>
  <si>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</si>
  <si>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</si>
  <si>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</si>
  <si>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</si>
  <si>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</si>
  <si>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</si>
  <si>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</si>
  <si>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</si>
  <si>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</si>
  <si>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</si>
  <si>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</si>
  <si>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</si>
  <si>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</si>
  <si>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</si>
  <si>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</si>
  <si>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другие расходы </t>
  </si>
  <si>
    <t xml:space="preserve"> ДЕФИЦИТ (-), ПРОФИЦИТ (+) </t>
  </si>
  <si>
    <t>8 (49234) 2-69-95</t>
  </si>
  <si>
    <t>0100</t>
  </si>
  <si>
    <t>0110</t>
  </si>
  <si>
    <t>0120</t>
  </si>
  <si>
    <t>0130</t>
  </si>
  <si>
    <t>0200</t>
  </si>
  <si>
    <t>0220</t>
  </si>
  <si>
    <t>0230</t>
  </si>
  <si>
    <t>0250</t>
  </si>
  <si>
    <t>0300</t>
  </si>
  <si>
    <t>0600</t>
  </si>
  <si>
    <t>0700</t>
  </si>
  <si>
    <t>Территориальная избирательная комиссия МО Борисоглебское</t>
  </si>
  <si>
    <t>другие расходы</t>
  </si>
  <si>
    <t>0880</t>
  </si>
  <si>
    <t>КАССОВЫЕ ВЫПЛАТЫ ПО РАСХОДАМ - всего</t>
  </si>
  <si>
    <t>Периодичность: ежеквартальная</t>
  </si>
  <si>
    <t>Кассовый план исполнения бюджета  муниципального образования Борисоглебское на 2023 год</t>
  </si>
  <si>
    <t>Е.В.Макарова</t>
  </si>
  <si>
    <t>Исп. Е.Ю.Коровушкина</t>
  </si>
  <si>
    <t>Врио начальника  финансового управления администрации  района</t>
  </si>
  <si>
    <t>(по состоянию на 01.01.2024)</t>
  </si>
  <si>
    <t>в том числе:</t>
  </si>
  <si>
    <t>Администрация муниципального образования Борисоглебское</t>
  </si>
  <si>
    <t>Капитальные вложения в объекты недвижимого имущества муниципального образования (по ВР 400)</t>
  </si>
  <si>
    <t>0210</t>
  </si>
  <si>
    <t>Кассовые поступления по источникам финансирования дефицита бюджета муниципального образования</t>
  </si>
  <si>
    <t xml:space="preserve"> Кассовые выплаты по источникам финансирования дефицита бюджета муниципального образования - всего</t>
  </si>
  <si>
    <t>РЕЗУЛЬТАТ ОПЕРАЦИЙ (без операций по управлению средствами на едином счете бюджета муниципального образования (стр.0300+стр.0500-стр.0600)</t>
  </si>
  <si>
    <t>Остатки на едином счете бюджета муниципального образования на начало периода</t>
  </si>
  <si>
    <t>Остатки на едином счете бюджета  муниципального образования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</si>
  <si>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муниципального образования)</t>
  </si>
  <si>
    <r>
      <t xml:space="preserve">СПРАВОЧНО: </t>
    </r>
    <r>
      <rPr>
        <sz val="10"/>
        <rFont val="Times New Roman"/>
        <family val="1"/>
      </rPr>
      <t>Средства от заимствования со счетов бюджетных учреждений (со счета 40601 на счет 40201)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</si>
</sst>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9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5" borderId="1" applyNumberFormat="0" applyAlignment="0" applyProtection="0"/>
    <xf numFmtId="0" fontId="14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0" fontId="36" fillId="0" borderId="9" applyNumberFormat="0" applyFill="0" applyAlignment="0" applyProtection="0"/>
    <xf numFmtId="0" fontId="17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47" borderId="13" applyNumberFormat="0" applyAlignment="0" applyProtection="0"/>
    <xf numFmtId="0" fontId="19" fillId="48" borderId="14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21" fillId="50" borderId="0" applyNumberFormat="0" applyBorder="0" applyAlignment="0" applyProtection="0"/>
    <xf numFmtId="0" fontId="41" fillId="51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2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26" fillId="7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2" fontId="2" fillId="0" borderId="0" xfId="0" applyNumberFormat="1" applyFont="1" applyAlignment="1">
      <alignment wrapText="1"/>
    </xf>
    <xf numFmtId="0" fontId="5" fillId="55" borderId="19" xfId="0" applyFont="1" applyFill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vertical="top" wrapText="1"/>
    </xf>
    <xf numFmtId="14" fontId="0" fillId="0" borderId="0" xfId="0" applyNumberFormat="1" applyFont="1" applyFill="1" applyAlignment="1">
      <alignment horizontal="left"/>
    </xf>
    <xf numFmtId="0" fontId="2" fillId="55" borderId="19" xfId="0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/>
    </xf>
    <xf numFmtId="2" fontId="3" fillId="0" borderId="19" xfId="0" applyNumberFormat="1" applyFont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2" fontId="3" fillId="55" borderId="19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vertical="top" wrapText="1"/>
    </xf>
    <xf numFmtId="2" fontId="8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19" xfId="0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/>
    </xf>
    <xf numFmtId="0" fontId="28" fillId="0" borderId="19" xfId="0" applyFont="1" applyBorder="1" applyAlignment="1">
      <alignment vertical="top" wrapText="1"/>
    </xf>
    <xf numFmtId="49" fontId="9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115" zoomScaleSheetLayoutView="115" zoomScalePageLayoutView="0" workbookViewId="0" topLeftCell="A3">
      <selection activeCell="C10" sqref="C10"/>
    </sheetView>
  </sheetViews>
  <sheetFormatPr defaultColWidth="9.00390625" defaultRowHeight="12.75"/>
  <cols>
    <col min="1" max="1" width="23.00390625" style="2" customWidth="1"/>
    <col min="2" max="2" width="5.00390625" style="2" customWidth="1"/>
    <col min="3" max="3" width="10.00390625" style="2" bestFit="1" customWidth="1"/>
    <col min="4" max="4" width="11.375" style="18" customWidth="1"/>
    <col min="5" max="7" width="10.375" style="18" bestFit="1" customWidth="1"/>
    <col min="8" max="8" width="11.75390625" style="18" customWidth="1"/>
    <col min="9" max="11" width="10.375" style="18" bestFit="1" customWidth="1"/>
    <col min="12" max="12" width="15.875" style="18" bestFit="1" customWidth="1"/>
    <col min="13" max="15" width="10.375" style="18" bestFit="1" customWidth="1"/>
    <col min="16" max="16" width="11.625" style="18" customWidth="1"/>
    <col min="17" max="19" width="10.375" style="18" bestFit="1" customWidth="1"/>
    <col min="20" max="20" width="11.375" style="18" customWidth="1"/>
    <col min="21" max="16384" width="9.125" style="2" customWidth="1"/>
  </cols>
  <sheetData>
    <row r="1" spans="1:21" ht="18.75" customHeight="1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1"/>
    </row>
    <row r="2" spans="1:21" ht="18.75">
      <c r="A2" s="3"/>
      <c r="B2" s="3"/>
      <c r="C2" s="3"/>
      <c r="D2" s="19"/>
      <c r="E2" s="20"/>
      <c r="F2" s="29" t="s">
        <v>54</v>
      </c>
      <c r="G2" s="29"/>
      <c r="H2" s="29"/>
      <c r="I2" s="29"/>
      <c r="J2" s="29"/>
      <c r="K2" s="29"/>
      <c r="L2" s="29"/>
      <c r="M2" s="29"/>
      <c r="N2" s="29"/>
      <c r="O2" s="29"/>
      <c r="P2" s="20"/>
      <c r="Q2" s="20"/>
      <c r="R2" s="20"/>
      <c r="S2" s="20"/>
      <c r="T2" s="20"/>
      <c r="U2" s="1"/>
    </row>
    <row r="3" spans="1:21" ht="12.75" customHeight="1">
      <c r="A3" s="31" t="s">
        <v>49</v>
      </c>
      <c r="B3" s="31"/>
      <c r="C3" s="31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"/>
    </row>
    <row r="4" spans="1:21" ht="12.75" customHeight="1">
      <c r="A4" s="32" t="s">
        <v>0</v>
      </c>
      <c r="B4" s="32"/>
      <c r="C4" s="32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"/>
    </row>
    <row r="5" spans="1:21" ht="12.75">
      <c r="A5" s="3"/>
      <c r="B5" s="3"/>
      <c r="C5" s="3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"/>
    </row>
    <row r="6" spans="1:21" ht="18" customHeight="1">
      <c r="A6" s="33" t="s">
        <v>1</v>
      </c>
      <c r="B6" s="33" t="s">
        <v>2</v>
      </c>
      <c r="C6" s="33" t="s">
        <v>3</v>
      </c>
      <c r="D6" s="34" t="s">
        <v>4</v>
      </c>
      <c r="E6" s="34" t="s">
        <v>5</v>
      </c>
      <c r="F6" s="34"/>
      <c r="G6" s="34"/>
      <c r="H6" s="35" t="s">
        <v>6</v>
      </c>
      <c r="I6" s="35" t="s">
        <v>7</v>
      </c>
      <c r="J6" s="35"/>
      <c r="K6" s="35"/>
      <c r="L6" s="35" t="s">
        <v>8</v>
      </c>
      <c r="M6" s="35" t="s">
        <v>9</v>
      </c>
      <c r="N6" s="35"/>
      <c r="O6" s="35"/>
      <c r="P6" s="35" t="s">
        <v>10</v>
      </c>
      <c r="Q6" s="34" t="s">
        <v>11</v>
      </c>
      <c r="R6" s="34"/>
      <c r="S6" s="34"/>
      <c r="T6" s="35" t="s">
        <v>12</v>
      </c>
      <c r="U6" s="1"/>
    </row>
    <row r="7" spans="1:21" ht="12.75">
      <c r="A7" s="33"/>
      <c r="B7" s="33"/>
      <c r="C7" s="33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5"/>
      <c r="P7" s="35"/>
      <c r="Q7" s="34"/>
      <c r="R7" s="34"/>
      <c r="S7" s="34"/>
      <c r="T7" s="35"/>
      <c r="U7" s="1"/>
    </row>
    <row r="8" spans="1:21" ht="12.75">
      <c r="A8" s="33"/>
      <c r="B8" s="33"/>
      <c r="C8" s="33"/>
      <c r="D8" s="34"/>
      <c r="E8" s="22" t="s">
        <v>13</v>
      </c>
      <c r="F8" s="22" t="s">
        <v>14</v>
      </c>
      <c r="G8" s="22" t="s">
        <v>15</v>
      </c>
      <c r="H8" s="35"/>
      <c r="I8" s="23" t="s">
        <v>16</v>
      </c>
      <c r="J8" s="23" t="s">
        <v>17</v>
      </c>
      <c r="K8" s="23" t="s">
        <v>18</v>
      </c>
      <c r="L8" s="35"/>
      <c r="M8" s="23" t="s">
        <v>19</v>
      </c>
      <c r="N8" s="23" t="s">
        <v>20</v>
      </c>
      <c r="O8" s="23" t="s">
        <v>21</v>
      </c>
      <c r="P8" s="35"/>
      <c r="Q8" s="22" t="s">
        <v>22</v>
      </c>
      <c r="R8" s="22" t="s">
        <v>23</v>
      </c>
      <c r="S8" s="22" t="s">
        <v>24</v>
      </c>
      <c r="T8" s="35"/>
      <c r="U8" s="1"/>
    </row>
    <row r="9" spans="1:21" ht="12.75">
      <c r="A9" s="5">
        <v>1</v>
      </c>
      <c r="B9" s="5">
        <v>2</v>
      </c>
      <c r="C9" s="5">
        <v>3</v>
      </c>
      <c r="D9" s="24">
        <v>4</v>
      </c>
      <c r="E9" s="24">
        <v>5</v>
      </c>
      <c r="F9" s="24">
        <v>6</v>
      </c>
      <c r="G9" s="24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6">
        <v>17</v>
      </c>
      <c r="R9" s="24">
        <v>18</v>
      </c>
      <c r="S9" s="24">
        <v>19</v>
      </c>
      <c r="T9" s="25">
        <v>20</v>
      </c>
      <c r="U9" s="1"/>
    </row>
    <row r="10" spans="1:21" ht="36.75" customHeight="1">
      <c r="A10" s="6" t="s">
        <v>25</v>
      </c>
      <c r="B10" s="64" t="s">
        <v>34</v>
      </c>
      <c r="C10" s="51">
        <v>52959.92297</v>
      </c>
      <c r="D10" s="52">
        <v>53099.75335</v>
      </c>
      <c r="E10" s="52">
        <v>2886.86845</v>
      </c>
      <c r="F10" s="52">
        <v>3967.82025</v>
      </c>
      <c r="G10" s="52">
        <v>7136.45608</v>
      </c>
      <c r="H10" s="52">
        <f>H12+H13+H28</f>
        <v>13991.144779999999</v>
      </c>
      <c r="I10" s="52">
        <v>1843.78777</v>
      </c>
      <c r="J10" s="52">
        <v>2361.30381</v>
      </c>
      <c r="K10" s="52">
        <v>4578.4758</v>
      </c>
      <c r="L10" s="52">
        <f>L12+L13+L28</f>
        <v>8783.56738</v>
      </c>
      <c r="M10" s="52">
        <v>4737.81125</v>
      </c>
      <c r="N10" s="52">
        <v>4086.09327</v>
      </c>
      <c r="O10" s="52">
        <v>4971.30801</v>
      </c>
      <c r="P10" s="52">
        <f>P12+P13+P28</f>
        <v>13795.212529999999</v>
      </c>
      <c r="Q10" s="52">
        <v>8144.23057</v>
      </c>
      <c r="R10" s="52">
        <v>3274.34103</v>
      </c>
      <c r="S10" s="52">
        <v>5111.25706</v>
      </c>
      <c r="T10" s="52">
        <f>T12+T13+T143</f>
        <v>16529.82866</v>
      </c>
      <c r="U10" s="1"/>
    </row>
    <row r="11" spans="1:21" ht="18.75" customHeight="1">
      <c r="A11" s="12" t="s">
        <v>26</v>
      </c>
      <c r="B11" s="64"/>
      <c r="C11" s="53"/>
      <c r="D11" s="54"/>
      <c r="E11" s="55"/>
      <c r="F11" s="56"/>
      <c r="G11" s="54"/>
      <c r="H11" s="52"/>
      <c r="I11" s="54"/>
      <c r="J11" s="54"/>
      <c r="K11" s="54"/>
      <c r="L11" s="52"/>
      <c r="M11" s="54"/>
      <c r="N11" s="54"/>
      <c r="O11" s="54"/>
      <c r="P11" s="52"/>
      <c r="Q11" s="54"/>
      <c r="R11" s="54"/>
      <c r="S11" s="54"/>
      <c r="T11" s="52"/>
      <c r="U11" s="1"/>
    </row>
    <row r="12" spans="1:21" ht="26.25" customHeight="1">
      <c r="A12" s="14" t="s">
        <v>27</v>
      </c>
      <c r="B12" s="48" t="s">
        <v>35</v>
      </c>
      <c r="C12" s="54">
        <v>9579</v>
      </c>
      <c r="D12" s="54">
        <f>H12+L12+P12+T12</f>
        <v>9718.83038</v>
      </c>
      <c r="E12" s="54">
        <v>209.61322</v>
      </c>
      <c r="F12" s="54">
        <v>-81.74075</v>
      </c>
      <c r="G12" s="54">
        <v>1220.31692</v>
      </c>
      <c r="H12" s="52">
        <f>SUM(E12:G12)</f>
        <v>1348.18939</v>
      </c>
      <c r="I12" s="54">
        <v>908.60177</v>
      </c>
      <c r="J12" s="54">
        <v>170.21673</v>
      </c>
      <c r="K12" s="54">
        <v>256.08314</v>
      </c>
      <c r="L12" s="52">
        <f>SUM(I12:K12)</f>
        <v>1334.90164</v>
      </c>
      <c r="M12" s="15">
        <v>1597.62753</v>
      </c>
      <c r="N12" s="15">
        <v>454.10293</v>
      </c>
      <c r="O12" s="15">
        <v>583.20801</v>
      </c>
      <c r="P12" s="16">
        <f>SUM(M12:O12)</f>
        <v>2634.9384699999996</v>
      </c>
      <c r="Q12" s="15">
        <v>2023.32238</v>
      </c>
      <c r="R12" s="15">
        <v>1482.33415</v>
      </c>
      <c r="S12" s="15">
        <v>895.14435</v>
      </c>
      <c r="T12" s="16">
        <f>SUM(Q12:S12)</f>
        <v>4400.800880000001</v>
      </c>
      <c r="U12" s="1"/>
    </row>
    <row r="13" spans="1:21" ht="25.5">
      <c r="A13" s="12" t="s">
        <v>28</v>
      </c>
      <c r="B13" s="48" t="s">
        <v>36</v>
      </c>
      <c r="C13" s="54">
        <f>C10-C12</f>
        <v>43380.92297</v>
      </c>
      <c r="D13" s="54">
        <f>D10-D12</f>
        <v>43380.92297</v>
      </c>
      <c r="E13" s="57">
        <f>E10-E12</f>
        <v>2677.2552299999998</v>
      </c>
      <c r="F13" s="57">
        <f>F10-F12</f>
        <v>4049.561</v>
      </c>
      <c r="G13" s="57">
        <f>G10-G12</f>
        <v>5916.13916</v>
      </c>
      <c r="H13" s="52">
        <f>SUM(E13:G13)</f>
        <v>12642.95539</v>
      </c>
      <c r="I13" s="54">
        <f>I10-I12</f>
        <v>935.1859999999999</v>
      </c>
      <c r="J13" s="54">
        <f>J10-J12</f>
        <v>2191.08708</v>
      </c>
      <c r="K13" s="54">
        <f>K10-K12</f>
        <v>4322.39266</v>
      </c>
      <c r="L13" s="52">
        <f>SUM(I13:K13)</f>
        <v>7448.66574</v>
      </c>
      <c r="M13" s="54">
        <f>M10-M12</f>
        <v>3140.18372</v>
      </c>
      <c r="N13" s="54">
        <f>N10-N12</f>
        <v>3631.99034</v>
      </c>
      <c r="O13" s="54">
        <f>O10-O12</f>
        <v>4388.099999999999</v>
      </c>
      <c r="P13" s="52">
        <f>SUM(M13:O13)</f>
        <v>11160.27406</v>
      </c>
      <c r="Q13" s="54">
        <f>Q10-Q12</f>
        <v>6120.90819</v>
      </c>
      <c r="R13" s="54">
        <f>R10-R12</f>
        <v>1792.0068800000001</v>
      </c>
      <c r="S13" s="54">
        <f>S10-S12</f>
        <v>4216.112709999999</v>
      </c>
      <c r="T13" s="52">
        <f>SUM(Q13:S13)</f>
        <v>12129.02778</v>
      </c>
      <c r="U13" s="1"/>
    </row>
    <row r="14" spans="1:21" ht="24">
      <c r="A14" s="6" t="s">
        <v>48</v>
      </c>
      <c r="B14" s="64" t="s">
        <v>38</v>
      </c>
      <c r="C14" s="52">
        <f>C16+C17+C18</f>
        <v>53686.68368</v>
      </c>
      <c r="D14" s="52">
        <f>D20+D25</f>
        <v>52674.86804999999</v>
      </c>
      <c r="E14" s="52">
        <f aca="true" t="shared" si="0" ref="E14:T14">E20+E25</f>
        <v>2303.74676</v>
      </c>
      <c r="F14" s="52">
        <f t="shared" si="0"/>
        <v>4067.89461</v>
      </c>
      <c r="G14" s="52">
        <f t="shared" si="0"/>
        <v>5347.86099</v>
      </c>
      <c r="H14" s="52">
        <f t="shared" si="0"/>
        <v>11719.502359999999</v>
      </c>
      <c r="I14" s="52">
        <f t="shared" si="0"/>
        <v>3532.461</v>
      </c>
      <c r="J14" s="52">
        <f t="shared" si="0"/>
        <v>3254.52734</v>
      </c>
      <c r="K14" s="52">
        <f>K20+K25</f>
        <v>3157.55138</v>
      </c>
      <c r="L14" s="52">
        <f t="shared" si="0"/>
        <v>9944.53972</v>
      </c>
      <c r="M14" s="52">
        <f t="shared" si="0"/>
        <v>4571.63404</v>
      </c>
      <c r="N14" s="52">
        <f t="shared" si="0"/>
        <v>2598.16954</v>
      </c>
      <c r="O14" s="52">
        <v>2578.59</v>
      </c>
      <c r="P14" s="52">
        <f t="shared" si="0"/>
        <v>11574.486229999999</v>
      </c>
      <c r="Q14" s="52">
        <v>2189.9</v>
      </c>
      <c r="R14" s="52">
        <v>2295.24</v>
      </c>
      <c r="S14" s="52">
        <v>2804.26</v>
      </c>
      <c r="T14" s="52">
        <f t="shared" si="0"/>
        <v>19436.33974</v>
      </c>
      <c r="U14" s="1"/>
    </row>
    <row r="15" spans="1:21" ht="48">
      <c r="A15" s="47" t="s">
        <v>57</v>
      </c>
      <c r="B15" s="48" t="s">
        <v>58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1"/>
    </row>
    <row r="16" spans="1:21" ht="33.75" customHeight="1">
      <c r="A16" s="12" t="s">
        <v>29</v>
      </c>
      <c r="B16" s="48" t="s">
        <v>39</v>
      </c>
      <c r="C16" s="54">
        <f>C22</f>
        <v>2917.82399</v>
      </c>
      <c r="D16" s="54">
        <f aca="true" t="shared" si="1" ref="D16:T16">D22</f>
        <v>2917.82399</v>
      </c>
      <c r="E16" s="54">
        <f t="shared" si="1"/>
        <v>174.35</v>
      </c>
      <c r="F16" s="54">
        <f t="shared" si="1"/>
        <v>0</v>
      </c>
      <c r="G16" s="54">
        <f t="shared" si="1"/>
        <v>0</v>
      </c>
      <c r="H16" s="54">
        <f t="shared" si="1"/>
        <v>174.35</v>
      </c>
      <c r="I16" s="54">
        <f t="shared" si="1"/>
        <v>174.35</v>
      </c>
      <c r="J16" s="54">
        <f t="shared" si="1"/>
        <v>0</v>
      </c>
      <c r="K16" s="54">
        <f>K22</f>
        <v>351.25265</v>
      </c>
      <c r="L16" s="54">
        <f t="shared" si="1"/>
        <v>525.60265</v>
      </c>
      <c r="M16" s="54">
        <f>M22</f>
        <v>0</v>
      </c>
      <c r="N16" s="54">
        <f t="shared" si="1"/>
        <v>0</v>
      </c>
      <c r="O16" s="54">
        <f t="shared" si="1"/>
        <v>52.14249</v>
      </c>
      <c r="P16" s="54">
        <f t="shared" si="1"/>
        <v>52.14249</v>
      </c>
      <c r="Q16" s="54">
        <f t="shared" si="1"/>
        <v>726.90235</v>
      </c>
      <c r="R16" s="54">
        <f t="shared" si="1"/>
        <v>476.57398</v>
      </c>
      <c r="S16" s="54">
        <f t="shared" si="1"/>
        <v>962.25252</v>
      </c>
      <c r="T16" s="54">
        <f t="shared" si="1"/>
        <v>2165.72885</v>
      </c>
      <c r="U16" s="1"/>
    </row>
    <row r="17" spans="1:21" ht="69" customHeight="1">
      <c r="A17" s="12" t="s">
        <v>30</v>
      </c>
      <c r="B17" s="48" t="s">
        <v>40</v>
      </c>
      <c r="C17" s="54">
        <f>C23</f>
        <v>12014.09594</v>
      </c>
      <c r="D17" s="54">
        <f aca="true" t="shared" si="2" ref="D17:T17">D23</f>
        <v>12014.09594</v>
      </c>
      <c r="E17" s="54">
        <f t="shared" si="2"/>
        <v>686.17223</v>
      </c>
      <c r="F17" s="54">
        <f t="shared" si="2"/>
        <v>1141.37271</v>
      </c>
      <c r="G17" s="54">
        <f t="shared" si="2"/>
        <v>1132.10981</v>
      </c>
      <c r="H17" s="54">
        <f t="shared" si="2"/>
        <v>2959.65475</v>
      </c>
      <c r="I17" s="54">
        <f t="shared" si="2"/>
        <v>1444.03901</v>
      </c>
      <c r="J17" s="54">
        <f t="shared" si="2"/>
        <v>897.27679</v>
      </c>
      <c r="K17" s="54">
        <f t="shared" si="2"/>
        <v>735.85578</v>
      </c>
      <c r="L17" s="54">
        <f t="shared" si="2"/>
        <v>3077.1715799999997</v>
      </c>
      <c r="M17" s="54">
        <f t="shared" si="2"/>
        <v>646.77271</v>
      </c>
      <c r="N17" s="54">
        <f t="shared" si="2"/>
        <v>757.98982</v>
      </c>
      <c r="O17" s="54">
        <f t="shared" si="2"/>
        <v>2491.90095</v>
      </c>
      <c r="P17" s="54">
        <f t="shared" si="2"/>
        <v>3896.66348</v>
      </c>
      <c r="Q17" s="54">
        <f t="shared" si="2"/>
        <v>295.3</v>
      </c>
      <c r="R17" s="54">
        <f t="shared" si="2"/>
        <v>315.3206</v>
      </c>
      <c r="S17" s="54">
        <f t="shared" si="2"/>
        <v>1469.98553</v>
      </c>
      <c r="T17" s="54">
        <f t="shared" si="2"/>
        <v>2080.60613</v>
      </c>
      <c r="U17" s="1"/>
    </row>
    <row r="18" spans="1:21" ht="19.5" customHeight="1">
      <c r="A18" s="12" t="s">
        <v>31</v>
      </c>
      <c r="B18" s="48" t="s">
        <v>41</v>
      </c>
      <c r="C18" s="54">
        <f>C24</f>
        <v>38754.763750000006</v>
      </c>
      <c r="D18" s="54">
        <f aca="true" t="shared" si="3" ref="D18:T18">D24+D26</f>
        <v>37742.94812</v>
      </c>
      <c r="E18" s="54">
        <f t="shared" si="3"/>
        <v>1443.22453</v>
      </c>
      <c r="F18" s="54">
        <f t="shared" si="3"/>
        <v>2926.5218999999997</v>
      </c>
      <c r="G18" s="54">
        <f t="shared" si="3"/>
        <v>4215.75118</v>
      </c>
      <c r="H18" s="54">
        <f t="shared" si="3"/>
        <v>8585.497609999999</v>
      </c>
      <c r="I18" s="54">
        <f t="shared" si="3"/>
        <v>1914.07199</v>
      </c>
      <c r="J18" s="54">
        <f t="shared" si="3"/>
        <v>2357.25055</v>
      </c>
      <c r="K18" s="54">
        <f>K24+K26</f>
        <v>2070.44295</v>
      </c>
      <c r="L18" s="54">
        <f t="shared" si="3"/>
        <v>6341.76549</v>
      </c>
      <c r="M18" s="54">
        <f t="shared" si="3"/>
        <v>3924.8613299999997</v>
      </c>
      <c r="N18" s="54">
        <f t="shared" si="3"/>
        <v>1840.1797199999999</v>
      </c>
      <c r="O18" s="54">
        <f t="shared" si="3"/>
        <v>1860.6392099999994</v>
      </c>
      <c r="P18" s="54">
        <f t="shared" si="3"/>
        <v>7625.680259999999</v>
      </c>
      <c r="Q18" s="54">
        <f t="shared" si="3"/>
        <v>7143.79422</v>
      </c>
      <c r="R18" s="54">
        <f t="shared" si="3"/>
        <v>2673.19973</v>
      </c>
      <c r="S18" s="54">
        <f t="shared" si="3"/>
        <v>5373.01081</v>
      </c>
      <c r="T18" s="54">
        <f t="shared" si="3"/>
        <v>15190.00476</v>
      </c>
      <c r="U18" s="1"/>
    </row>
    <row r="19" spans="1:21" ht="19.5" customHeight="1">
      <c r="A19" s="12" t="s">
        <v>55</v>
      </c>
      <c r="B19" s="48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1"/>
    </row>
    <row r="20" spans="1:21" ht="48.75" customHeight="1">
      <c r="A20" s="6" t="s">
        <v>56</v>
      </c>
      <c r="B20" s="65" t="s">
        <v>38</v>
      </c>
      <c r="C20" s="52">
        <v>53686.68368</v>
      </c>
      <c r="D20" s="52">
        <f>H20+L20+P20+T20</f>
        <v>52674.86804999999</v>
      </c>
      <c r="E20" s="52">
        <v>2303.74676</v>
      </c>
      <c r="F20" s="52">
        <v>4067.89461</v>
      </c>
      <c r="G20" s="52">
        <v>5347.86099</v>
      </c>
      <c r="H20" s="52">
        <f>SUM(H22:H24)</f>
        <v>11719.502359999999</v>
      </c>
      <c r="I20" s="52">
        <v>3532.461</v>
      </c>
      <c r="J20" s="52">
        <v>3254.52734</v>
      </c>
      <c r="K20" s="52">
        <v>3157.55138</v>
      </c>
      <c r="L20" s="52">
        <f>SUM(L22:L24)</f>
        <v>9944.53972</v>
      </c>
      <c r="M20" s="52">
        <v>4571.63404</v>
      </c>
      <c r="N20" s="52">
        <v>2598.16954</v>
      </c>
      <c r="O20" s="52">
        <v>4404.68265</v>
      </c>
      <c r="P20" s="52">
        <f>P22+P23+P24</f>
        <v>11574.486229999999</v>
      </c>
      <c r="Q20" s="52">
        <v>8165.99657</v>
      </c>
      <c r="R20" s="52">
        <v>3465.09431</v>
      </c>
      <c r="S20" s="52">
        <v>7805.24886</v>
      </c>
      <c r="T20" s="52">
        <f>SUM(T22:T24)</f>
        <v>19436.33974</v>
      </c>
      <c r="U20" s="7"/>
    </row>
    <row r="21" spans="1:21" ht="48.75" customHeight="1">
      <c r="A21" s="47" t="s">
        <v>57</v>
      </c>
      <c r="B21" s="66" t="s">
        <v>58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7"/>
    </row>
    <row r="22" spans="1:21" ht="25.5">
      <c r="A22" s="12" t="s">
        <v>29</v>
      </c>
      <c r="B22" s="66" t="s">
        <v>39</v>
      </c>
      <c r="C22" s="54">
        <v>2917.82399</v>
      </c>
      <c r="D22" s="52">
        <f>H22+L22+P22+T22</f>
        <v>2917.82399</v>
      </c>
      <c r="E22" s="54">
        <v>174.35</v>
      </c>
      <c r="F22" s="54">
        <v>0</v>
      </c>
      <c r="G22" s="54">
        <v>0</v>
      </c>
      <c r="H22" s="52">
        <f>SUM(E22:G22)</f>
        <v>174.35</v>
      </c>
      <c r="I22" s="54">
        <v>174.35</v>
      </c>
      <c r="J22" s="54">
        <v>0</v>
      </c>
      <c r="K22" s="54">
        <v>351.25265</v>
      </c>
      <c r="L22" s="52">
        <f>SUM(I22:K22)</f>
        <v>525.60265</v>
      </c>
      <c r="M22" s="54">
        <v>0</v>
      </c>
      <c r="N22" s="54">
        <v>0</v>
      </c>
      <c r="O22" s="54">
        <v>52.14249</v>
      </c>
      <c r="P22" s="52">
        <f>SUM(M22:O22)</f>
        <v>52.14249</v>
      </c>
      <c r="Q22" s="54">
        <v>726.90235</v>
      </c>
      <c r="R22" s="54">
        <v>476.57398</v>
      </c>
      <c r="S22" s="54">
        <v>962.25252</v>
      </c>
      <c r="T22" s="52">
        <f>SUM(Q22:S22)</f>
        <v>2165.72885</v>
      </c>
      <c r="U22" s="7"/>
    </row>
    <row r="23" spans="1:21" ht="63.75">
      <c r="A23" s="12" t="s">
        <v>30</v>
      </c>
      <c r="B23" s="66" t="s">
        <v>40</v>
      </c>
      <c r="C23" s="54">
        <v>12014.09594</v>
      </c>
      <c r="D23" s="52">
        <f>H23+L23+P23+T23</f>
        <v>12014.09594</v>
      </c>
      <c r="E23" s="54">
        <v>686.17223</v>
      </c>
      <c r="F23" s="54">
        <v>1141.37271</v>
      </c>
      <c r="G23" s="54">
        <v>1132.10981</v>
      </c>
      <c r="H23" s="52">
        <f>SUM(E23:G23)</f>
        <v>2959.65475</v>
      </c>
      <c r="I23" s="54">
        <v>1444.03901</v>
      </c>
      <c r="J23" s="54">
        <v>897.27679</v>
      </c>
      <c r="K23" s="54">
        <v>735.85578</v>
      </c>
      <c r="L23" s="52">
        <f>SUM(I23:K23)</f>
        <v>3077.1715799999997</v>
      </c>
      <c r="M23" s="54">
        <v>646.77271</v>
      </c>
      <c r="N23" s="54">
        <v>757.98982</v>
      </c>
      <c r="O23" s="54">
        <v>2491.90095</v>
      </c>
      <c r="P23" s="52">
        <f>SUM(M23:O23)</f>
        <v>3896.66348</v>
      </c>
      <c r="Q23" s="54">
        <v>295.3</v>
      </c>
      <c r="R23" s="54">
        <v>315.3206</v>
      </c>
      <c r="S23" s="54">
        <v>1469.98553</v>
      </c>
      <c r="T23" s="52">
        <f>SUM(Q23:S23)</f>
        <v>2080.60613</v>
      </c>
      <c r="U23" s="1"/>
    </row>
    <row r="24" spans="1:21" ht="14.25" customHeight="1">
      <c r="A24" s="12" t="s">
        <v>31</v>
      </c>
      <c r="B24" s="66" t="s">
        <v>41</v>
      </c>
      <c r="C24" s="54">
        <f>C20-C22-C23</f>
        <v>38754.763750000006</v>
      </c>
      <c r="D24" s="52">
        <f>H24+L24+P24+T24</f>
        <v>37742.94812</v>
      </c>
      <c r="E24" s="54">
        <f>E20-E22-E23</f>
        <v>1443.22453</v>
      </c>
      <c r="F24" s="54">
        <f>F20-F22-F23</f>
        <v>2926.5218999999997</v>
      </c>
      <c r="G24" s="54">
        <f>G20-G22-G23</f>
        <v>4215.75118</v>
      </c>
      <c r="H24" s="52">
        <f>SUM(E24:G24)</f>
        <v>8585.497609999999</v>
      </c>
      <c r="I24" s="54">
        <f>I20-I22-I23</f>
        <v>1914.07199</v>
      </c>
      <c r="J24" s="54">
        <f>J20-J22-J23</f>
        <v>2357.25055</v>
      </c>
      <c r="K24" s="54">
        <f>K20-K22-K23</f>
        <v>2070.44295</v>
      </c>
      <c r="L24" s="52">
        <f>SUM(I24:K24)</f>
        <v>6341.76549</v>
      </c>
      <c r="M24" s="54">
        <f>M20-M22-M23</f>
        <v>3924.8613299999997</v>
      </c>
      <c r="N24" s="54">
        <f>N20-N22-N23</f>
        <v>1840.1797199999999</v>
      </c>
      <c r="O24" s="54">
        <f>O20-O22-O23</f>
        <v>1860.6392099999994</v>
      </c>
      <c r="P24" s="52">
        <f>SUM(M24:O24)</f>
        <v>7625.680259999999</v>
      </c>
      <c r="Q24" s="54">
        <f>Q20-Q22-Q23</f>
        <v>7143.79422</v>
      </c>
      <c r="R24" s="54">
        <f>R20-R22-R23</f>
        <v>2673.19973</v>
      </c>
      <c r="S24" s="54">
        <f>S20-S22-S23</f>
        <v>5373.01081</v>
      </c>
      <c r="T24" s="52">
        <f>SUM(Q24:S24)</f>
        <v>15190.00476</v>
      </c>
      <c r="U24" s="1"/>
    </row>
    <row r="25" spans="1:21" ht="14.25" customHeight="1" hidden="1">
      <c r="A25" s="12" t="s">
        <v>45</v>
      </c>
      <c r="B25" s="66"/>
      <c r="C25" s="54">
        <v>0</v>
      </c>
      <c r="D25" s="52">
        <v>0</v>
      </c>
      <c r="E25" s="54"/>
      <c r="F25" s="54"/>
      <c r="G25" s="54"/>
      <c r="H25" s="52"/>
      <c r="I25" s="54"/>
      <c r="J25" s="54"/>
      <c r="K25" s="54">
        <v>0</v>
      </c>
      <c r="L25" s="52">
        <v>0</v>
      </c>
      <c r="M25" s="54">
        <v>0</v>
      </c>
      <c r="N25" s="54"/>
      <c r="O25" s="54"/>
      <c r="P25" s="52">
        <f>M25+N25+O25</f>
        <v>0</v>
      </c>
      <c r="Q25" s="54"/>
      <c r="R25" s="54"/>
      <c r="S25" s="54"/>
      <c r="T25" s="52"/>
      <c r="U25" s="1"/>
    </row>
    <row r="26" spans="1:21" ht="14.25" customHeight="1" hidden="1">
      <c r="A26" s="12" t="s">
        <v>46</v>
      </c>
      <c r="B26" s="66" t="s">
        <v>47</v>
      </c>
      <c r="C26" s="54">
        <v>0</v>
      </c>
      <c r="D26" s="52">
        <v>0</v>
      </c>
      <c r="E26" s="54"/>
      <c r="F26" s="54"/>
      <c r="G26" s="54"/>
      <c r="H26" s="52"/>
      <c r="I26" s="54"/>
      <c r="J26" s="54"/>
      <c r="K26" s="54">
        <v>0</v>
      </c>
      <c r="L26" s="52">
        <v>0</v>
      </c>
      <c r="M26" s="54">
        <v>0</v>
      </c>
      <c r="N26" s="54"/>
      <c r="O26" s="54"/>
      <c r="P26" s="52">
        <f>M26+N26+O26</f>
        <v>0</v>
      </c>
      <c r="Q26" s="54"/>
      <c r="R26" s="54"/>
      <c r="S26" s="54"/>
      <c r="T26" s="52"/>
      <c r="U26" s="1"/>
    </row>
    <row r="27" spans="1:21" ht="24" customHeight="1">
      <c r="A27" s="6" t="s">
        <v>32</v>
      </c>
      <c r="B27" s="65" t="s">
        <v>42</v>
      </c>
      <c r="C27" s="52">
        <f>C10-C20</f>
        <v>-726.7607100000023</v>
      </c>
      <c r="D27" s="52">
        <f>D10-D20</f>
        <v>424.885300000009</v>
      </c>
      <c r="E27" s="52">
        <f>E10-E20</f>
        <v>583.12169</v>
      </c>
      <c r="F27" s="52">
        <f>F10-F20</f>
        <v>-100.07435999999961</v>
      </c>
      <c r="G27" s="52">
        <f>G10-G20</f>
        <v>1788.5950899999998</v>
      </c>
      <c r="H27" s="52">
        <f>H10-H20</f>
        <v>2271.64242</v>
      </c>
      <c r="I27" s="52">
        <f>I10-I20</f>
        <v>-1688.6732299999999</v>
      </c>
      <c r="J27" s="52">
        <f>J10-J20</f>
        <v>-893.2235300000002</v>
      </c>
      <c r="K27" s="52">
        <f>K10-K20</f>
        <v>1420.9244200000003</v>
      </c>
      <c r="L27" s="52">
        <f>L10-L20</f>
        <v>-1160.9723400000003</v>
      </c>
      <c r="M27" s="52">
        <f>M10-M14</f>
        <v>166.17720999999983</v>
      </c>
      <c r="N27" s="52">
        <f>N10-N20</f>
        <v>1487.92373</v>
      </c>
      <c r="O27" s="52">
        <f>O10-O20</f>
        <v>566.62536</v>
      </c>
      <c r="P27" s="52">
        <f>P10-P20</f>
        <v>2220.7263000000003</v>
      </c>
      <c r="Q27" s="52">
        <f>Q10-Q20</f>
        <v>-21.76600000000053</v>
      </c>
      <c r="R27" s="52">
        <f>R10-R20</f>
        <v>-190.7532799999999</v>
      </c>
      <c r="S27" s="52">
        <f>S10-S20</f>
        <v>-2693.9918</v>
      </c>
      <c r="T27" s="52">
        <f>T10-T20</f>
        <v>-2906.51108</v>
      </c>
      <c r="U27" s="1"/>
    </row>
    <row r="28" spans="1:23" ht="63.75">
      <c r="A28" s="12" t="s">
        <v>59</v>
      </c>
      <c r="B28" s="48" t="s">
        <v>37</v>
      </c>
      <c r="C28" s="58">
        <v>0</v>
      </c>
      <c r="D28" s="54">
        <v>0</v>
      </c>
      <c r="E28" s="57">
        <v>0</v>
      </c>
      <c r="F28" s="57">
        <v>0</v>
      </c>
      <c r="G28" s="57">
        <v>0</v>
      </c>
      <c r="H28" s="52">
        <f>SUM(E28:G28)</f>
        <v>0</v>
      </c>
      <c r="I28" s="54">
        <v>0</v>
      </c>
      <c r="J28" s="54">
        <v>0</v>
      </c>
      <c r="K28" s="54">
        <v>0</v>
      </c>
      <c r="L28" s="52">
        <f>SUM(I28:K28)</f>
        <v>0</v>
      </c>
      <c r="M28" s="54">
        <v>0</v>
      </c>
      <c r="N28" s="54">
        <v>0</v>
      </c>
      <c r="O28" s="54">
        <v>0</v>
      </c>
      <c r="P28" s="52">
        <f>SUM(M28:O28)</f>
        <v>0</v>
      </c>
      <c r="Q28" s="54">
        <v>0</v>
      </c>
      <c r="R28" s="54">
        <v>0</v>
      </c>
      <c r="S28" s="54">
        <v>0</v>
      </c>
      <c r="T28" s="52">
        <f>SUM(Q28:S28)</f>
        <v>0</v>
      </c>
      <c r="U28" s="1"/>
      <c r="W28" s="18"/>
    </row>
    <row r="29" spans="1:21" ht="81.75" customHeight="1">
      <c r="A29" s="8" t="s">
        <v>60</v>
      </c>
      <c r="B29" s="65" t="s">
        <v>43</v>
      </c>
      <c r="C29" s="59"/>
      <c r="D29" s="52">
        <v>0</v>
      </c>
      <c r="E29" s="16"/>
      <c r="F29" s="16"/>
      <c r="G29" s="16"/>
      <c r="H29" s="52"/>
      <c r="I29" s="16"/>
      <c r="J29" s="16"/>
      <c r="K29" s="16"/>
      <c r="L29" s="52"/>
      <c r="M29" s="52"/>
      <c r="N29" s="16"/>
      <c r="O29" s="16"/>
      <c r="P29" s="52"/>
      <c r="Q29" s="52"/>
      <c r="R29" s="16"/>
      <c r="S29" s="52"/>
      <c r="T29" s="52"/>
      <c r="U29" s="1"/>
    </row>
    <row r="30" spans="1:21" ht="119.25" customHeight="1">
      <c r="A30" s="9" t="s">
        <v>61</v>
      </c>
      <c r="B30" s="64" t="s">
        <v>44</v>
      </c>
      <c r="C30" s="53"/>
      <c r="D30" s="52">
        <v>0</v>
      </c>
      <c r="E30" s="52">
        <f>E27+E28-E29</f>
        <v>583.12169</v>
      </c>
      <c r="F30" s="52">
        <f>F27+F28-F29</f>
        <v>-100.07435999999961</v>
      </c>
      <c r="G30" s="52">
        <f>G27+G28-G29</f>
        <v>1788.5950899999998</v>
      </c>
      <c r="H30" s="52">
        <f>H27+H28-H29</f>
        <v>2271.64242</v>
      </c>
      <c r="I30" s="52">
        <f>I27+I28-I29</f>
        <v>-1688.6732299999999</v>
      </c>
      <c r="J30" s="52">
        <f>J27+J28-J29</f>
        <v>-893.2235300000002</v>
      </c>
      <c r="K30" s="52">
        <f>K27+K28-K29</f>
        <v>1420.9244200000003</v>
      </c>
      <c r="L30" s="52">
        <f>L27+L28-L29</f>
        <v>-1160.9723400000003</v>
      </c>
      <c r="M30" s="52">
        <f>M27+M28-M29</f>
        <v>166.17720999999983</v>
      </c>
      <c r="N30" s="52">
        <f>N27+N28-N29</f>
        <v>1487.92373</v>
      </c>
      <c r="O30" s="52">
        <f>O27+O28-O29</f>
        <v>566.62536</v>
      </c>
      <c r="P30" s="52">
        <f>P27+P28-P29</f>
        <v>2220.7263000000003</v>
      </c>
      <c r="Q30" s="52">
        <f>Q27+Q28-Q29</f>
        <v>-21.76600000000053</v>
      </c>
      <c r="R30" s="52">
        <f>R27+R28-R29</f>
        <v>-190.7532799999999</v>
      </c>
      <c r="S30" s="52">
        <f>S27+S28-S29</f>
        <v>-2693.9918</v>
      </c>
      <c r="T30" s="52">
        <f>T27+T28-T29</f>
        <v>-2906.51108</v>
      </c>
      <c r="U30" s="1"/>
    </row>
    <row r="31" spans="1:21" ht="55.5" customHeight="1">
      <c r="A31" s="9" t="s">
        <v>62</v>
      </c>
      <c r="B31" s="67">
        <v>1000</v>
      </c>
      <c r="C31" s="60">
        <v>0</v>
      </c>
      <c r="D31" s="54">
        <v>3467.29478</v>
      </c>
      <c r="E31" s="54">
        <f>D31</f>
        <v>3467.29478</v>
      </c>
      <c r="F31" s="54">
        <f>E32</f>
        <v>4050.41647</v>
      </c>
      <c r="G31" s="54">
        <f>F32</f>
        <v>3950.3421100000005</v>
      </c>
      <c r="H31" s="52">
        <f>E31</f>
        <v>3467.29478</v>
      </c>
      <c r="I31" s="52">
        <f>H32</f>
        <v>5738.9372</v>
      </c>
      <c r="J31" s="52">
        <f>I32</f>
        <v>4050.2639700000004</v>
      </c>
      <c r="K31" s="52">
        <f>J32</f>
        <v>3157.04044</v>
      </c>
      <c r="L31" s="52">
        <f>I31</f>
        <v>5738.9372</v>
      </c>
      <c r="M31" s="52">
        <f>L32</f>
        <v>4577.96486</v>
      </c>
      <c r="N31" s="52">
        <f>M32</f>
        <v>4744.14207</v>
      </c>
      <c r="O31" s="52">
        <f>N32</f>
        <v>6232.0658</v>
      </c>
      <c r="P31" s="52">
        <f>M31</f>
        <v>4577.96486</v>
      </c>
      <c r="Q31" s="52">
        <f>P32</f>
        <v>6798.69116</v>
      </c>
      <c r="R31" s="52">
        <f>Q32</f>
        <v>6776.92516</v>
      </c>
      <c r="S31" s="52">
        <f>R32</f>
        <v>6586.17188</v>
      </c>
      <c r="T31" s="52">
        <f>Q31</f>
        <v>6798.69116</v>
      </c>
      <c r="U31" s="1"/>
    </row>
    <row r="32" spans="1:21" ht="53.25" customHeight="1">
      <c r="A32" s="9" t="s">
        <v>63</v>
      </c>
      <c r="B32" s="67">
        <v>1100</v>
      </c>
      <c r="C32" s="61">
        <v>0</v>
      </c>
      <c r="D32" s="52">
        <f>T32</f>
        <v>3892.18008</v>
      </c>
      <c r="E32" s="54">
        <f>E30+E31</f>
        <v>4050.41647</v>
      </c>
      <c r="F32" s="54">
        <f>F30+F31</f>
        <v>3950.3421100000005</v>
      </c>
      <c r="G32" s="54">
        <f>G30+G31</f>
        <v>5738.9372</v>
      </c>
      <c r="H32" s="54">
        <f>H30+H31</f>
        <v>5738.9372</v>
      </c>
      <c r="I32" s="54">
        <f aca="true" t="shared" si="4" ref="I32:O32">I30+I31</f>
        <v>4050.2639700000004</v>
      </c>
      <c r="J32" s="54">
        <f t="shared" si="4"/>
        <v>3157.04044</v>
      </c>
      <c r="K32" s="54">
        <f>K30+K31</f>
        <v>4577.96486</v>
      </c>
      <c r="L32" s="54">
        <f>L30+L31</f>
        <v>4577.96486</v>
      </c>
      <c r="M32" s="54">
        <f>M30+M31</f>
        <v>4744.14207</v>
      </c>
      <c r="N32" s="54">
        <f t="shared" si="4"/>
        <v>6232.0658</v>
      </c>
      <c r="O32" s="54">
        <f t="shared" si="4"/>
        <v>6798.69116</v>
      </c>
      <c r="P32" s="54">
        <f>P30+P31-P25</f>
        <v>6798.69116</v>
      </c>
      <c r="Q32" s="54">
        <f>Q30+Q31</f>
        <v>6776.92516</v>
      </c>
      <c r="R32" s="54">
        <f>R30+R31</f>
        <v>6586.17188</v>
      </c>
      <c r="S32" s="54">
        <f>S30+S31</f>
        <v>3892.18008</v>
      </c>
      <c r="T32" s="54">
        <f>T30+T31</f>
        <v>3892.18008</v>
      </c>
      <c r="U32" s="1"/>
    </row>
    <row r="33" spans="1:21" ht="146.25" customHeight="1">
      <c r="A33" s="9" t="s">
        <v>64</v>
      </c>
      <c r="B33" s="67">
        <v>1200</v>
      </c>
      <c r="C33" s="60"/>
      <c r="D33" s="52">
        <v>0</v>
      </c>
      <c r="E33" s="54">
        <f>E31-E32</f>
        <v>-583.12169</v>
      </c>
      <c r="F33" s="54">
        <f aca="true" t="shared" si="5" ref="F33:T33">F31-F32</f>
        <v>100.07435999999961</v>
      </c>
      <c r="G33" s="54">
        <f t="shared" si="5"/>
        <v>-1788.5950899999998</v>
      </c>
      <c r="H33" s="54">
        <f t="shared" si="5"/>
        <v>-2271.64242</v>
      </c>
      <c r="I33" s="54">
        <f t="shared" si="5"/>
        <v>1688.6732299999999</v>
      </c>
      <c r="J33" s="54">
        <f t="shared" si="5"/>
        <v>893.2235300000002</v>
      </c>
      <c r="K33" s="54">
        <f t="shared" si="5"/>
        <v>-1420.9244199999998</v>
      </c>
      <c r="L33" s="54">
        <f>L31-L32</f>
        <v>1160.9723400000003</v>
      </c>
      <c r="M33" s="54">
        <f>M31-M32</f>
        <v>-166.17720999999983</v>
      </c>
      <c r="N33" s="54">
        <f t="shared" si="5"/>
        <v>-1487.9237300000004</v>
      </c>
      <c r="O33" s="54">
        <f t="shared" si="5"/>
        <v>-566.62536</v>
      </c>
      <c r="P33" s="54">
        <f t="shared" si="5"/>
        <v>-2220.7263000000003</v>
      </c>
      <c r="Q33" s="54">
        <f t="shared" si="5"/>
        <v>21.76600000000053</v>
      </c>
      <c r="R33" s="54">
        <f t="shared" si="5"/>
        <v>190.7532799999999</v>
      </c>
      <c r="S33" s="54">
        <f t="shared" si="5"/>
        <v>2693.9918</v>
      </c>
      <c r="T33" s="54">
        <f t="shared" si="5"/>
        <v>2906.51108</v>
      </c>
      <c r="U33" s="1"/>
    </row>
    <row r="34" spans="1:21" ht="38.25" customHeight="1">
      <c r="A34" s="49" t="s">
        <v>65</v>
      </c>
      <c r="B34" s="68">
        <v>1300</v>
      </c>
      <c r="C34" s="62"/>
      <c r="D34" s="63">
        <v>0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38"/>
    </row>
    <row r="35" spans="1:21" ht="12.75">
      <c r="A35" s="50"/>
      <c r="B35" s="68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38"/>
    </row>
    <row r="36" spans="1:21" ht="13.5" customHeight="1">
      <c r="A36" s="39" t="s">
        <v>53</v>
      </c>
      <c r="B36" s="39"/>
      <c r="C36" s="39"/>
      <c r="D36" s="39"/>
      <c r="E36" s="39"/>
      <c r="F36" s="39"/>
      <c r="G36" s="39"/>
      <c r="H36" s="39"/>
      <c r="I36" s="41"/>
      <c r="J36" s="43"/>
      <c r="K36" s="45" t="s">
        <v>51</v>
      </c>
      <c r="L36" s="45"/>
      <c r="M36" s="45"/>
      <c r="N36" s="45"/>
      <c r="O36" s="45"/>
      <c r="P36" s="45"/>
      <c r="Q36" s="36"/>
      <c r="R36" s="36"/>
      <c r="S36" s="36"/>
      <c r="T36" s="36"/>
      <c r="U36" s="31"/>
    </row>
    <row r="37" spans="1:21" ht="15" customHeight="1">
      <c r="A37" s="40"/>
      <c r="B37" s="40"/>
      <c r="C37" s="40"/>
      <c r="D37" s="40"/>
      <c r="E37" s="40"/>
      <c r="F37" s="40"/>
      <c r="G37" s="40"/>
      <c r="H37" s="40"/>
      <c r="I37" s="42"/>
      <c r="J37" s="44"/>
      <c r="K37" s="46"/>
      <c r="L37" s="46"/>
      <c r="M37" s="46"/>
      <c r="N37" s="46"/>
      <c r="O37" s="46"/>
      <c r="P37" s="46"/>
      <c r="Q37" s="37"/>
      <c r="R37" s="37"/>
      <c r="S37" s="37"/>
      <c r="T37" s="37"/>
      <c r="U37" s="31"/>
    </row>
    <row r="38" spans="1:21" ht="15" customHeight="1">
      <c r="A38" s="40"/>
      <c r="B38" s="40"/>
      <c r="C38" s="40"/>
      <c r="D38" s="40"/>
      <c r="E38" s="40"/>
      <c r="F38" s="40"/>
      <c r="G38" s="40"/>
      <c r="H38" s="40"/>
      <c r="I38" s="42"/>
      <c r="J38" s="44"/>
      <c r="K38" s="46"/>
      <c r="L38" s="46"/>
      <c r="M38" s="46"/>
      <c r="N38" s="46"/>
      <c r="O38" s="46"/>
      <c r="P38" s="46"/>
      <c r="Q38" s="37"/>
      <c r="R38" s="37"/>
      <c r="S38" s="37"/>
      <c r="T38" s="37"/>
      <c r="U38" s="31"/>
    </row>
    <row r="39" spans="1:21" ht="30" customHeight="1" hidden="1">
      <c r="A39" s="40"/>
      <c r="B39" s="40"/>
      <c r="C39" s="40"/>
      <c r="D39" s="40"/>
      <c r="E39" s="40"/>
      <c r="F39" s="40"/>
      <c r="G39" s="40"/>
      <c r="H39" s="40"/>
      <c r="I39" s="42"/>
      <c r="J39" s="44"/>
      <c r="K39" s="46"/>
      <c r="L39" s="46"/>
      <c r="M39" s="46"/>
      <c r="N39" s="46"/>
      <c r="O39" s="46"/>
      <c r="P39" s="46"/>
      <c r="Q39" s="37"/>
      <c r="R39" s="37"/>
      <c r="S39" s="37"/>
      <c r="T39" s="37"/>
      <c r="U39" s="31"/>
    </row>
    <row r="40" spans="1:21" ht="12.75">
      <c r="A40" s="4"/>
      <c r="B40" s="4"/>
      <c r="C40" s="4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1"/>
    </row>
    <row r="41" spans="1:21" ht="12.75">
      <c r="A41" s="4"/>
      <c r="B41" s="4"/>
      <c r="C41" s="4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1"/>
    </row>
    <row r="42" spans="1:21" ht="12.75">
      <c r="A42" s="4"/>
      <c r="B42" s="4"/>
      <c r="C42" s="4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1"/>
    </row>
    <row r="43" spans="1:21" ht="12.75">
      <c r="A43" s="3"/>
      <c r="B43" s="3"/>
      <c r="C43" s="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"/>
    </row>
    <row r="44" spans="1:21" ht="12.75">
      <c r="A44" s="17">
        <v>45303</v>
      </c>
      <c r="B44" s="10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1"/>
    </row>
    <row r="45" spans="1:21" ht="12.75">
      <c r="A45" s="11" t="s">
        <v>52</v>
      </c>
      <c r="B45" s="10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1"/>
    </row>
    <row r="46" spans="1:21" ht="12.75">
      <c r="A46" s="11" t="s">
        <v>33</v>
      </c>
      <c r="B46" s="10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1"/>
    </row>
    <row r="47" spans="1:21" ht="12.75">
      <c r="A47" s="13"/>
      <c r="B47" s="10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1"/>
    </row>
  </sheetData>
  <sheetProtection/>
  <autoFilter ref="A10:U10"/>
  <mergeCells count="47">
    <mergeCell ref="A34:A35"/>
    <mergeCell ref="A36:H39"/>
    <mergeCell ref="I36:I39"/>
    <mergeCell ref="J36:J39"/>
    <mergeCell ref="K36:P39"/>
    <mergeCell ref="Q36:Q39"/>
    <mergeCell ref="R36:R39"/>
    <mergeCell ref="S36:S39"/>
    <mergeCell ref="U36:U39"/>
    <mergeCell ref="T36:T39"/>
    <mergeCell ref="T34:T35"/>
    <mergeCell ref="U34:U35"/>
    <mergeCell ref="P34:P35"/>
    <mergeCell ref="Q34:Q35"/>
    <mergeCell ref="R34:R35"/>
    <mergeCell ref="O34:O35"/>
    <mergeCell ref="N34:N35"/>
    <mergeCell ref="J34:J35"/>
    <mergeCell ref="K34:K35"/>
    <mergeCell ref="L34:L35"/>
    <mergeCell ref="M34:M35"/>
    <mergeCell ref="T6:T8"/>
    <mergeCell ref="B34:B35"/>
    <mergeCell ref="C34:C35"/>
    <mergeCell ref="D34:D35"/>
    <mergeCell ref="E34:E35"/>
    <mergeCell ref="F34:F35"/>
    <mergeCell ref="G34:G35"/>
    <mergeCell ref="H34:H35"/>
    <mergeCell ref="I34:I35"/>
    <mergeCell ref="S34:S35"/>
    <mergeCell ref="H6:H8"/>
    <mergeCell ref="I6:K7"/>
    <mergeCell ref="L6:L8"/>
    <mergeCell ref="M6:O7"/>
    <mergeCell ref="P6:P8"/>
    <mergeCell ref="Q6:S7"/>
    <mergeCell ref="F2:O2"/>
    <mergeCell ref="E11:F11"/>
    <mergeCell ref="A1:T1"/>
    <mergeCell ref="A3:C3"/>
    <mergeCell ref="A4:C4"/>
    <mergeCell ref="A6:A8"/>
    <mergeCell ref="B6:B8"/>
    <mergeCell ref="C6:C8"/>
    <mergeCell ref="D6:D8"/>
    <mergeCell ref="E6:G7"/>
  </mergeCells>
  <printOptions/>
  <pageMargins left="0.6692913385826772" right="0.15748031496062992" top="0.2" bottom="0.2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Finans-mail</cp:lastModifiedBy>
  <cp:lastPrinted>2023-10-19T11:40:12Z</cp:lastPrinted>
  <dcterms:created xsi:type="dcterms:W3CDTF">2014-02-13T05:24:36Z</dcterms:created>
  <dcterms:modified xsi:type="dcterms:W3CDTF">2024-01-16T12:21:49Z</dcterms:modified>
  <cp:category/>
  <cp:version/>
  <cp:contentType/>
  <cp:contentStatus/>
</cp:coreProperties>
</file>