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445" activeTab="0"/>
  </bookViews>
  <sheets>
    <sheet name="Лист1" sheetId="1" r:id="rId1"/>
  </sheets>
  <definedNames>
    <definedName name="_xlnm.Print_Titles" localSheetId="0">'Лист1'!$6:$9</definedName>
    <definedName name="_xlnm.Print_Area" localSheetId="0">'Лист1'!$A$1:$T$42</definedName>
  </definedNames>
  <calcPr fullCalcOnLoad="1"/>
</workbook>
</file>

<file path=xl/sharedStrings.xml><?xml version="1.0" encoding="utf-8"?>
<sst xmlns="http://schemas.openxmlformats.org/spreadsheetml/2006/main" count="75" uniqueCount="66">
  <si>
    <t>Единица измерения: тыс.руб.</t>
  </si>
  <si>
    <t>Наименование показателя планирования</t>
  </si>
  <si>
    <t>Код строки</t>
  </si>
  <si>
    <t>Решение о бюджете на год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</si>
  <si>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</si>
  <si>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</si>
  <si>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</si>
  <si>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</si>
  <si>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</si>
  <si>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</si>
  <si>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</si>
  <si>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</si>
  <si>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</si>
  <si>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</si>
  <si>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</si>
  <si>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</si>
  <si>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</si>
  <si>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</si>
  <si>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</si>
  <si>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</si>
  <si>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</si>
  <si>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</si>
  <si>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</si>
  <si>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</si>
  <si>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</si>
  <si>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КАССОВЫЕ ПОСТУПЛЕНИЯ ПО ДОХОДАМ  - всего</t>
  </si>
  <si>
    <t xml:space="preserve"> в том числе:</t>
  </si>
  <si>
    <t xml:space="preserve"> доходы (налоговые и неналоговые) </t>
  </si>
  <si>
    <t xml:space="preserve"> безвозмездные поступления </t>
  </si>
  <si>
    <t xml:space="preserve"> КАССОВЫЕ ВЫПЛАТЫ ПО РАСХОДАМ - всего, в том числе:</t>
  </si>
  <si>
    <t xml:space="preserve"> межбюджетные трансферты (по ВР 500) </t>
  </si>
  <si>
    <t>предоставление субсидий муниципальным бюджетным учреждениям и иным некоммерческим организациям (по ВР 600)</t>
  </si>
  <si>
    <t xml:space="preserve"> другие расходы </t>
  </si>
  <si>
    <t xml:space="preserve"> ДЕФИЦИТ (-), ПРОФИЦИТ (+) </t>
  </si>
  <si>
    <t>Территориальная избирательная комиссия Муромского района</t>
  </si>
  <si>
    <t>другие расходы</t>
  </si>
  <si>
    <t>Исполнитель:</t>
  </si>
  <si>
    <t>Периодичность: ежеквартальная</t>
  </si>
  <si>
    <t>Кассовый план исполнения бюджета муниципального образования Ковардицкое Муромского района на 2023 год</t>
  </si>
  <si>
    <t>Е.В.Макарова</t>
  </si>
  <si>
    <t>(по состоянию на 01.01.2024)</t>
  </si>
  <si>
    <t>Е.Ю.Коровушкина</t>
  </si>
  <si>
    <t>Врио начальника  финансового управления администрации  района</t>
  </si>
  <si>
    <t>Администрация муниципального образования Ковардицкое</t>
  </si>
  <si>
    <t>0100</t>
  </si>
  <si>
    <t>0110</t>
  </si>
  <si>
    <t>0120</t>
  </si>
  <si>
    <t>0500</t>
  </si>
  <si>
    <t>0200</t>
  </si>
  <si>
    <t>0210</t>
  </si>
  <si>
    <t>Капитальные вложения в объекты недвижимого имущества муниципального образования (по ВР 400)</t>
  </si>
  <si>
    <t>0220</t>
  </si>
  <si>
    <t>0230</t>
  </si>
  <si>
    <t>0250</t>
  </si>
  <si>
    <t>в том числе:</t>
  </si>
  <si>
    <t>0600</t>
  </si>
  <si>
    <t>Кассовые поступления по источникам финансирования дефицита бюджета муниципального образования</t>
  </si>
  <si>
    <t xml:space="preserve"> Кассовые выплаты по источникам финансирования дефицита бюджета муниципального образования - всего</t>
  </si>
  <si>
    <t>РЕЗУЛЬТАТ ОПЕРАЦИЙ (без операций по управлению средствами на едином счете бюджета муниципального образования (стр.0300+стр.0500-стр.0600)</t>
  </si>
  <si>
    <t>0300</t>
  </si>
  <si>
    <t>0700</t>
  </si>
  <si>
    <t>Остатки на едином счете бюджета муниципального образования на начало периода</t>
  </si>
  <si>
    <t>Остатки на едином счете бюджета  муниципального образования на конец периода</t>
  </si>
  <si>
    <t>Предельный объем денежных средств, используемых на осуществление операций по управлению остатками средств на едином счете бюджета (изменение остатков на едином счете  бюджета муниципального образования)</t>
  </si>
  <si>
    <r>
      <t xml:space="preserve">СПРАВОЧНО: </t>
    </r>
    <r>
      <rPr>
        <sz val="10"/>
        <rFont val="Times New Roman"/>
        <family val="1"/>
      </rPr>
      <t>Средства от заимствования со счетов бюджетных учреждений (со счета 40601 на счет 40201)</t>
    </r>
  </si>
  <si>
    <t>1300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</si>
</sst>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0.0000"/>
    <numFmt numFmtId="187" formatCode="0.00000"/>
    <numFmt numFmtId="188" formatCode="0.000000"/>
    <numFmt numFmtId="189" formatCode="0.0000000"/>
  </numFmts>
  <fonts count="44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/>
    </xf>
    <xf numFmtId="2" fontId="1" fillId="0" borderId="10" xfId="0" applyNumberFormat="1" applyFont="1" applyFill="1" applyBorder="1" applyAlignment="1">
      <alignment horizontal="right" vertical="top" wrapText="1"/>
    </xf>
    <xf numFmtId="2" fontId="3" fillId="0" borderId="10" xfId="0" applyNumberFormat="1" applyFont="1" applyFill="1" applyBorder="1" applyAlignment="1">
      <alignment horizontal="right" vertical="top" wrapText="1"/>
    </xf>
    <xf numFmtId="2" fontId="1" fillId="0" borderId="0" xfId="0" applyNumberFormat="1" applyFont="1" applyAlignment="1">
      <alignment wrapText="1"/>
    </xf>
    <xf numFmtId="0" fontId="1" fillId="0" borderId="0" xfId="0" applyFont="1" applyAlignment="1">
      <alignment vertical="top" wrapText="1"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2" fontId="3" fillId="0" borderId="10" xfId="0" applyNumberFormat="1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14" fontId="4" fillId="0" borderId="0" xfId="0" applyNumberFormat="1" applyFont="1" applyAlignment="1">
      <alignment/>
    </xf>
    <xf numFmtId="0" fontId="1" fillId="0" borderId="10" xfId="0" applyFont="1" applyBorder="1" applyAlignment="1">
      <alignment vertical="top" wrapText="1"/>
    </xf>
    <xf numFmtId="2" fontId="3" fillId="0" borderId="10" xfId="0" applyNumberFormat="1" applyFont="1" applyFill="1" applyBorder="1" applyAlignment="1">
      <alignment horizontal="center" vertical="top"/>
    </xf>
    <xf numFmtId="49" fontId="6" fillId="0" borderId="10" xfId="0" applyNumberFormat="1" applyFont="1" applyBorder="1" applyAlignment="1">
      <alignment horizontal="center" vertical="top" wrapText="1"/>
    </xf>
    <xf numFmtId="49" fontId="8" fillId="0" borderId="10" xfId="0" applyNumberFormat="1" applyFont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vertical="top" wrapText="1"/>
    </xf>
    <xf numFmtId="2" fontId="1" fillId="0" borderId="10" xfId="0" applyNumberFormat="1" applyFont="1" applyFill="1" applyBorder="1" applyAlignment="1">
      <alignment horizontal="center" vertical="top"/>
    </xf>
    <xf numFmtId="0" fontId="9" fillId="0" borderId="10" xfId="0" applyFont="1" applyBorder="1" applyAlignment="1">
      <alignment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1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1" fillId="0" borderId="0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49" fontId="6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4" fillId="0" borderId="11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2" fontId="1" fillId="0" borderId="12" xfId="0" applyNumberFormat="1" applyFont="1" applyFill="1" applyBorder="1" applyAlignment="1">
      <alignment horizontal="right" vertical="top" wrapText="1"/>
    </xf>
    <xf numFmtId="2" fontId="1" fillId="0" borderId="13" xfId="0" applyNumberFormat="1" applyFont="1" applyFill="1" applyBorder="1" applyAlignment="1">
      <alignment horizontal="right" vertical="top" wrapText="1"/>
    </xf>
    <xf numFmtId="0" fontId="3" fillId="0" borderId="14" xfId="0" applyFont="1" applyBorder="1" applyAlignment="1">
      <alignment horizontal="left" wrapText="1"/>
    </xf>
    <xf numFmtId="0" fontId="3" fillId="0" borderId="15" xfId="0" applyFont="1" applyBorder="1" applyAlignment="1">
      <alignment horizontal="left" wrapText="1"/>
    </xf>
    <xf numFmtId="2" fontId="3" fillId="0" borderId="10" xfId="0" applyNumberFormat="1" applyFont="1" applyFill="1" applyBorder="1" applyAlignment="1">
      <alignment horizontal="right" vertical="top"/>
    </xf>
    <xf numFmtId="2" fontId="3" fillId="0" borderId="10" xfId="0" applyNumberFormat="1" applyFont="1" applyFill="1" applyBorder="1" applyAlignment="1">
      <alignment horizontal="right" vertical="top" wrapText="1"/>
    </xf>
    <xf numFmtId="2" fontId="3" fillId="0" borderId="10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5"/>
  <sheetViews>
    <sheetView tabSelected="1" view="pageBreakPreview" zoomScale="130" zoomScaleSheetLayoutView="130" zoomScalePageLayoutView="0" workbookViewId="0" topLeftCell="E1">
      <pane ySplit="9" topLeftCell="A10" activePane="bottomLeft" state="frozen"/>
      <selection pane="topLeft" activeCell="A1" sqref="A1"/>
      <selection pane="bottomLeft" activeCell="C10" sqref="C10:T35"/>
    </sheetView>
  </sheetViews>
  <sheetFormatPr defaultColWidth="9.00390625" defaultRowHeight="12.75"/>
  <cols>
    <col min="1" max="1" width="20.00390625" style="9" customWidth="1"/>
    <col min="2" max="2" width="5.00390625" style="9" customWidth="1"/>
    <col min="3" max="3" width="12.75390625" style="9" customWidth="1"/>
    <col min="4" max="4" width="11.125" style="9" customWidth="1"/>
    <col min="5" max="5" width="10.25390625" style="9" customWidth="1"/>
    <col min="6" max="6" width="11.00390625" style="9" customWidth="1"/>
    <col min="7" max="7" width="10.25390625" style="9" customWidth="1"/>
    <col min="8" max="8" width="12.00390625" style="9" customWidth="1"/>
    <col min="9" max="10" width="11.125" style="9" customWidth="1"/>
    <col min="11" max="11" width="8.875" style="9" customWidth="1"/>
    <col min="12" max="12" width="10.625" style="9" customWidth="1"/>
    <col min="13" max="13" width="9.125" style="9" customWidth="1"/>
    <col min="14" max="14" width="10.375" style="9" customWidth="1"/>
    <col min="15" max="15" width="9.125" style="9" customWidth="1"/>
    <col min="16" max="16" width="10.875" style="9" customWidth="1"/>
    <col min="17" max="17" width="11.00390625" style="9" customWidth="1"/>
    <col min="18" max="18" width="10.375" style="9" customWidth="1"/>
    <col min="19" max="19" width="11.625" style="9" customWidth="1"/>
    <col min="20" max="20" width="14.875" style="9" customWidth="1"/>
    <col min="21" max="21" width="22.00390625" style="9" customWidth="1"/>
    <col min="22" max="16384" width="9.125" style="9" customWidth="1"/>
  </cols>
  <sheetData>
    <row r="1" spans="1:21" ht="18.75" customHeight="1">
      <c r="A1" s="42" t="s">
        <v>38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2"/>
    </row>
    <row r="2" spans="1:21" ht="15.75">
      <c r="A2" s="3"/>
      <c r="B2" s="3"/>
      <c r="C2" s="3"/>
      <c r="D2" s="30" t="s">
        <v>40</v>
      </c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"/>
      <c r="R2" s="3"/>
      <c r="S2" s="3"/>
      <c r="T2" s="3"/>
      <c r="U2" s="2"/>
    </row>
    <row r="3" spans="1:21" ht="12.75" customHeight="1">
      <c r="A3" s="32" t="s">
        <v>37</v>
      </c>
      <c r="B3" s="32"/>
      <c r="C3" s="32"/>
      <c r="D3" s="1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2"/>
    </row>
    <row r="4" spans="1:21" ht="12.75" customHeight="1">
      <c r="A4" s="29" t="s">
        <v>0</v>
      </c>
      <c r="B4" s="29"/>
      <c r="C4" s="29"/>
      <c r="D4" s="1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2"/>
    </row>
    <row r="5" spans="1:21" ht="6.75" customHeight="1">
      <c r="A5" s="3"/>
      <c r="B5" s="3"/>
      <c r="C5" s="3"/>
      <c r="D5" s="1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2"/>
    </row>
    <row r="6" spans="1:21" ht="18" customHeight="1">
      <c r="A6" s="40" t="s">
        <v>1</v>
      </c>
      <c r="B6" s="40" t="s">
        <v>2</v>
      </c>
      <c r="C6" s="40" t="s">
        <v>3</v>
      </c>
      <c r="D6" s="40" t="s">
        <v>4</v>
      </c>
      <c r="E6" s="40" t="s">
        <v>5</v>
      </c>
      <c r="F6" s="40"/>
      <c r="G6" s="40"/>
      <c r="H6" s="40" t="s">
        <v>6</v>
      </c>
      <c r="I6" s="40" t="s">
        <v>7</v>
      </c>
      <c r="J6" s="40"/>
      <c r="K6" s="40"/>
      <c r="L6" s="40" t="s">
        <v>8</v>
      </c>
      <c r="M6" s="40" t="s">
        <v>9</v>
      </c>
      <c r="N6" s="40"/>
      <c r="O6" s="40"/>
      <c r="P6" s="40" t="s">
        <v>10</v>
      </c>
      <c r="Q6" s="40" t="s">
        <v>11</v>
      </c>
      <c r="R6" s="40"/>
      <c r="S6" s="40"/>
      <c r="T6" s="40" t="s">
        <v>12</v>
      </c>
      <c r="U6" s="2"/>
    </row>
    <row r="7" spans="1:21" ht="12.75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2"/>
    </row>
    <row r="8" spans="1:21" ht="12.75">
      <c r="A8" s="40"/>
      <c r="B8" s="40"/>
      <c r="C8" s="40"/>
      <c r="D8" s="40"/>
      <c r="E8" s="10" t="s">
        <v>13</v>
      </c>
      <c r="F8" s="10" t="s">
        <v>14</v>
      </c>
      <c r="G8" s="10" t="s">
        <v>15</v>
      </c>
      <c r="H8" s="40"/>
      <c r="I8" s="10" t="s">
        <v>16</v>
      </c>
      <c r="J8" s="10" t="s">
        <v>17</v>
      </c>
      <c r="K8" s="10" t="s">
        <v>18</v>
      </c>
      <c r="L8" s="40"/>
      <c r="M8" s="10" t="s">
        <v>19</v>
      </c>
      <c r="N8" s="10" t="s">
        <v>20</v>
      </c>
      <c r="O8" s="10" t="s">
        <v>21</v>
      </c>
      <c r="P8" s="40"/>
      <c r="Q8" s="10" t="s">
        <v>22</v>
      </c>
      <c r="R8" s="10" t="s">
        <v>23</v>
      </c>
      <c r="S8" s="10" t="s">
        <v>24</v>
      </c>
      <c r="T8" s="40"/>
      <c r="U8" s="2"/>
    </row>
    <row r="9" spans="1:21" ht="12.75">
      <c r="A9" s="11">
        <v>1</v>
      </c>
      <c r="B9" s="11">
        <v>2</v>
      </c>
      <c r="C9" s="11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9</v>
      </c>
      <c r="J9" s="11">
        <v>10</v>
      </c>
      <c r="K9" s="11">
        <v>11</v>
      </c>
      <c r="L9" s="11">
        <v>12</v>
      </c>
      <c r="M9" s="12">
        <v>13</v>
      </c>
      <c r="N9" s="11">
        <v>14</v>
      </c>
      <c r="O9" s="11">
        <v>15</v>
      </c>
      <c r="P9" s="11">
        <v>16</v>
      </c>
      <c r="Q9" s="13">
        <v>17</v>
      </c>
      <c r="R9" s="11">
        <v>18</v>
      </c>
      <c r="S9" s="11">
        <v>19</v>
      </c>
      <c r="T9" s="11">
        <v>20</v>
      </c>
      <c r="U9" s="2"/>
    </row>
    <row r="10" spans="1:21" ht="36.75" customHeight="1">
      <c r="A10" s="14" t="s">
        <v>25</v>
      </c>
      <c r="B10" s="21" t="s">
        <v>44</v>
      </c>
      <c r="C10" s="6">
        <v>56749.1499</v>
      </c>
      <c r="D10" s="6">
        <f>D12+D13+D28</f>
        <v>57016.864910000004</v>
      </c>
      <c r="E10" s="6">
        <v>3936.95583</v>
      </c>
      <c r="F10" s="6">
        <v>3621.749</v>
      </c>
      <c r="G10" s="6">
        <v>5570.1491</v>
      </c>
      <c r="H10" s="6">
        <f>H12+H13</f>
        <v>13128.85393</v>
      </c>
      <c r="I10" s="6">
        <v>5069.52687</v>
      </c>
      <c r="J10" s="6">
        <v>3517.89168</v>
      </c>
      <c r="K10" s="6">
        <v>4468.29006</v>
      </c>
      <c r="L10" s="6">
        <f>L12+L13+L28</f>
        <v>13055.70861</v>
      </c>
      <c r="M10" s="6">
        <v>3204.15416</v>
      </c>
      <c r="N10" s="6">
        <v>5580.94104</v>
      </c>
      <c r="O10" s="6">
        <v>3285.22545</v>
      </c>
      <c r="P10" s="6">
        <f>P12+P13+P28</f>
        <v>12070.320650000001</v>
      </c>
      <c r="Q10" s="6">
        <v>7083.16913</v>
      </c>
      <c r="R10" s="6">
        <v>4989.04068</v>
      </c>
      <c r="S10" s="6">
        <v>6689.76191</v>
      </c>
      <c r="T10" s="6">
        <f>T12+T13+T28</f>
        <v>18761.97172</v>
      </c>
      <c r="U10" s="7"/>
    </row>
    <row r="11" spans="1:21" ht="15.75" customHeight="1">
      <c r="A11" s="19" t="s">
        <v>26</v>
      </c>
      <c r="B11" s="21"/>
      <c r="C11" s="6"/>
      <c r="D11" s="5"/>
      <c r="E11" s="45"/>
      <c r="F11" s="46"/>
      <c r="G11" s="5"/>
      <c r="H11" s="6"/>
      <c r="I11" s="5"/>
      <c r="J11" s="5"/>
      <c r="K11" s="5"/>
      <c r="L11" s="6"/>
      <c r="M11" s="5"/>
      <c r="N11" s="5"/>
      <c r="O11" s="5"/>
      <c r="P11" s="6"/>
      <c r="Q11" s="5"/>
      <c r="R11" s="5"/>
      <c r="S11" s="5"/>
      <c r="T11" s="6"/>
      <c r="U11" s="2"/>
    </row>
    <row r="12" spans="1:21" ht="26.25" customHeight="1">
      <c r="A12" s="24" t="s">
        <v>27</v>
      </c>
      <c r="B12" s="22" t="s">
        <v>45</v>
      </c>
      <c r="C12" s="23">
        <v>13409</v>
      </c>
      <c r="D12" s="23">
        <f>H12+L12+P12+T12+0.01</f>
        <v>13676.715010000002</v>
      </c>
      <c r="E12" s="23">
        <v>46.16164</v>
      </c>
      <c r="F12" s="23">
        <v>-10.31967</v>
      </c>
      <c r="G12" s="23">
        <v>1087.81606</v>
      </c>
      <c r="H12" s="23">
        <f>E12+F12+G12</f>
        <v>1123.65803</v>
      </c>
      <c r="I12" s="23">
        <v>688.53087</v>
      </c>
      <c r="J12" s="23">
        <v>437.98385</v>
      </c>
      <c r="K12" s="23">
        <v>154.08386</v>
      </c>
      <c r="L12" s="23">
        <f>I12+J12+K12</f>
        <v>1280.59858</v>
      </c>
      <c r="M12" s="23">
        <v>1530.95708</v>
      </c>
      <c r="N12" s="23">
        <v>439.98142</v>
      </c>
      <c r="O12" s="23">
        <v>753.89715</v>
      </c>
      <c r="P12" s="23">
        <f>SUM(M12:O12)</f>
        <v>2724.83565</v>
      </c>
      <c r="Q12" s="23">
        <v>3652.377</v>
      </c>
      <c r="R12" s="23">
        <v>2955.93249</v>
      </c>
      <c r="S12" s="23">
        <v>1939.30326</v>
      </c>
      <c r="T12" s="23">
        <f>SUM(Q12:S12)</f>
        <v>8547.61275</v>
      </c>
      <c r="U12" s="2"/>
    </row>
    <row r="13" spans="1:21" ht="27" customHeight="1">
      <c r="A13" s="19" t="s">
        <v>28</v>
      </c>
      <c r="B13" s="22" t="s">
        <v>46</v>
      </c>
      <c r="C13" s="23">
        <f>C10-C12</f>
        <v>43340.1499</v>
      </c>
      <c r="D13" s="23">
        <f>H13+L13+P13+T13</f>
        <v>43340.149900000004</v>
      </c>
      <c r="E13" s="25">
        <f>E10-E12</f>
        <v>3890.79419</v>
      </c>
      <c r="F13" s="25">
        <f>F10-F12</f>
        <v>3632.0686699999997</v>
      </c>
      <c r="G13" s="25">
        <f>G10-G12</f>
        <v>4482.3330399999995</v>
      </c>
      <c r="H13" s="23">
        <f>SUM(E13:G13)</f>
        <v>12005.195899999999</v>
      </c>
      <c r="I13" s="23">
        <f>I10-I12</f>
        <v>4380.995999999999</v>
      </c>
      <c r="J13" s="23">
        <f>J10-J12</f>
        <v>3079.90783</v>
      </c>
      <c r="K13" s="23">
        <f>K10-K12</f>
        <v>4314.2062000000005</v>
      </c>
      <c r="L13" s="23">
        <f>SUM(I13:K13)</f>
        <v>11775.11003</v>
      </c>
      <c r="M13" s="23">
        <f>M10-M12</f>
        <v>1673.1970800000001</v>
      </c>
      <c r="N13" s="23">
        <f>N10-N12</f>
        <v>5140.95962</v>
      </c>
      <c r="O13" s="23">
        <f>O10-O12</f>
        <v>2531.3283</v>
      </c>
      <c r="P13" s="23">
        <f>SUM(M13:O13)</f>
        <v>9345.485</v>
      </c>
      <c r="Q13" s="23">
        <f>Q10-Q12</f>
        <v>3430.7921300000003</v>
      </c>
      <c r="R13" s="23">
        <f>R10-R12</f>
        <v>2033.10819</v>
      </c>
      <c r="S13" s="23">
        <f>S10-S12</f>
        <v>4750.4586500000005</v>
      </c>
      <c r="T13" s="23">
        <f>SUM(Q13:S13)</f>
        <v>10214.358970000001</v>
      </c>
      <c r="U13" s="2"/>
    </row>
    <row r="14" spans="1:21" ht="48.75" customHeight="1">
      <c r="A14" s="14" t="s">
        <v>29</v>
      </c>
      <c r="B14" s="21" t="s">
        <v>48</v>
      </c>
      <c r="C14" s="6">
        <f>C16+C17+C18</f>
        <v>54966.62967</v>
      </c>
      <c r="D14" s="6">
        <f>H14+L14+P14+T14</f>
        <v>54130.97955</v>
      </c>
      <c r="E14" s="15">
        <f aca="true" t="shared" si="0" ref="E14:T14">SUM(E16:E18)</f>
        <v>2587.98515</v>
      </c>
      <c r="F14" s="15">
        <f>SUM(F16:F18)</f>
        <v>4891.31798</v>
      </c>
      <c r="G14" s="15">
        <f t="shared" si="0"/>
        <v>5316.02117</v>
      </c>
      <c r="H14" s="15">
        <f>SUM(H16:H18)</f>
        <v>12795.3243</v>
      </c>
      <c r="I14" s="15">
        <f t="shared" si="0"/>
        <v>5201.836429999999</v>
      </c>
      <c r="J14" s="15">
        <f t="shared" si="0"/>
        <v>3721.22663</v>
      </c>
      <c r="K14" s="15">
        <f t="shared" si="0"/>
        <v>3165.8784300000007</v>
      </c>
      <c r="L14" s="15">
        <f t="shared" si="0"/>
        <v>12088.941490000001</v>
      </c>
      <c r="M14" s="15">
        <v>3678.32</v>
      </c>
      <c r="N14" s="15">
        <v>3070.69</v>
      </c>
      <c r="O14" s="15">
        <v>6337.03</v>
      </c>
      <c r="P14" s="15">
        <f t="shared" si="0"/>
        <v>13086.034319999999</v>
      </c>
      <c r="Q14" s="15">
        <v>5784.04</v>
      </c>
      <c r="R14" s="15">
        <v>4963.7</v>
      </c>
      <c r="S14" s="15">
        <v>5479.11</v>
      </c>
      <c r="T14" s="15">
        <f t="shared" si="0"/>
        <v>16160.67944</v>
      </c>
      <c r="U14" s="7"/>
    </row>
    <row r="15" spans="1:21" ht="60">
      <c r="A15" s="26" t="s">
        <v>50</v>
      </c>
      <c r="B15" s="22" t="s">
        <v>49</v>
      </c>
      <c r="C15" s="5"/>
      <c r="D15" s="5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7"/>
    </row>
    <row r="16" spans="1:21" ht="25.5">
      <c r="A16" s="19" t="s">
        <v>30</v>
      </c>
      <c r="B16" s="22" t="s">
        <v>51</v>
      </c>
      <c r="C16" s="23">
        <f>C22</f>
        <v>798.4</v>
      </c>
      <c r="D16" s="23">
        <f aca="true" t="shared" si="1" ref="D16:T16">D22</f>
        <v>798.4</v>
      </c>
      <c r="E16" s="23">
        <f t="shared" si="1"/>
        <v>199.6</v>
      </c>
      <c r="F16" s="23">
        <f t="shared" si="1"/>
        <v>0</v>
      </c>
      <c r="G16" s="23">
        <f t="shared" si="1"/>
        <v>0</v>
      </c>
      <c r="H16" s="23">
        <f>H22</f>
        <v>199.6</v>
      </c>
      <c r="I16" s="23">
        <f t="shared" si="1"/>
        <v>199.6</v>
      </c>
      <c r="J16" s="23">
        <f t="shared" si="1"/>
        <v>0</v>
      </c>
      <c r="K16" s="23">
        <f t="shared" si="1"/>
        <v>199.59865</v>
      </c>
      <c r="L16" s="23">
        <f t="shared" si="1"/>
        <v>399.19865</v>
      </c>
      <c r="M16" s="23">
        <f t="shared" si="1"/>
        <v>0</v>
      </c>
      <c r="N16" s="23">
        <f t="shared" si="1"/>
        <v>0</v>
      </c>
      <c r="O16" s="23">
        <f t="shared" si="1"/>
        <v>0</v>
      </c>
      <c r="P16" s="23">
        <f t="shared" si="1"/>
        <v>0</v>
      </c>
      <c r="Q16" s="23">
        <v>199.6</v>
      </c>
      <c r="R16" s="23">
        <f t="shared" si="1"/>
        <v>0</v>
      </c>
      <c r="S16" s="23"/>
      <c r="T16" s="23">
        <f t="shared" si="1"/>
        <v>199.60135</v>
      </c>
      <c r="U16" s="7"/>
    </row>
    <row r="17" spans="1:21" ht="104.25" customHeight="1">
      <c r="A17" s="19" t="s">
        <v>31</v>
      </c>
      <c r="B17" s="22" t="s">
        <v>52</v>
      </c>
      <c r="C17" s="23">
        <f>C23</f>
        <v>13080.93263</v>
      </c>
      <c r="D17" s="23">
        <f aca="true" t="shared" si="2" ref="D17:T17">D23</f>
        <v>13080.932630000001</v>
      </c>
      <c r="E17" s="23">
        <f t="shared" si="2"/>
        <v>859.38375</v>
      </c>
      <c r="F17" s="23">
        <f>F23</f>
        <v>1420.59994</v>
      </c>
      <c r="G17" s="23">
        <f t="shared" si="2"/>
        <v>1752.93731</v>
      </c>
      <c r="H17" s="23">
        <f t="shared" si="2"/>
        <v>4032.9210000000003</v>
      </c>
      <c r="I17" s="23">
        <f t="shared" si="2"/>
        <v>1282.23958</v>
      </c>
      <c r="J17" s="23">
        <f t="shared" si="2"/>
        <v>969.28381</v>
      </c>
      <c r="K17" s="23">
        <f t="shared" si="2"/>
        <v>747.99907</v>
      </c>
      <c r="L17" s="23">
        <f t="shared" si="2"/>
        <v>2999.5224599999997</v>
      </c>
      <c r="M17" s="23">
        <f t="shared" si="2"/>
        <v>698.03961</v>
      </c>
      <c r="N17" s="23">
        <f t="shared" si="2"/>
        <v>830.45075</v>
      </c>
      <c r="O17" s="23">
        <f t="shared" si="2"/>
        <v>3482.646</v>
      </c>
      <c r="P17" s="23">
        <f t="shared" si="2"/>
        <v>5011.13636</v>
      </c>
      <c r="Q17" s="23">
        <v>171.9</v>
      </c>
      <c r="R17" s="23">
        <v>0</v>
      </c>
      <c r="S17" s="23">
        <v>0</v>
      </c>
      <c r="T17" s="23">
        <f t="shared" si="2"/>
        <v>1037.3528099999999</v>
      </c>
      <c r="U17" s="7"/>
    </row>
    <row r="18" spans="1:21" ht="14.25" customHeight="1">
      <c r="A18" s="19" t="s">
        <v>32</v>
      </c>
      <c r="B18" s="22" t="s">
        <v>53</v>
      </c>
      <c r="C18" s="5">
        <f>C24</f>
        <v>41087.297040000005</v>
      </c>
      <c r="D18" s="23">
        <f aca="true" t="shared" si="3" ref="D18:S18">D24+D26</f>
        <v>40251.64692</v>
      </c>
      <c r="E18" s="23">
        <f t="shared" si="3"/>
        <v>1529.0014</v>
      </c>
      <c r="F18" s="23">
        <f t="shared" si="3"/>
        <v>3470.7180399999997</v>
      </c>
      <c r="G18" s="23">
        <f t="shared" si="3"/>
        <v>3563.0838599999997</v>
      </c>
      <c r="H18" s="23">
        <f t="shared" si="3"/>
        <v>8562.8033</v>
      </c>
      <c r="I18" s="23">
        <f t="shared" si="3"/>
        <v>3719.99685</v>
      </c>
      <c r="J18" s="23">
        <f t="shared" si="3"/>
        <v>2751.94282</v>
      </c>
      <c r="K18" s="23">
        <f t="shared" si="3"/>
        <v>2218.2807100000005</v>
      </c>
      <c r="L18" s="23">
        <f t="shared" si="3"/>
        <v>8690.22038</v>
      </c>
      <c r="M18" s="23">
        <f t="shared" si="3"/>
        <v>2993.3041599999997</v>
      </c>
      <c r="N18" s="23">
        <f t="shared" si="3"/>
        <v>2226.94537</v>
      </c>
      <c r="O18" s="23">
        <f t="shared" si="3"/>
        <v>2854.6484299999997</v>
      </c>
      <c r="P18" s="23">
        <f t="shared" si="3"/>
        <v>8074.897959999998</v>
      </c>
      <c r="Q18" s="23">
        <f t="shared" si="3"/>
        <v>4178.446290000001</v>
      </c>
      <c r="R18" s="23">
        <f t="shared" si="3"/>
        <v>3126.97157</v>
      </c>
      <c r="S18" s="23">
        <f t="shared" si="3"/>
        <v>7618.307419999999</v>
      </c>
      <c r="T18" s="23">
        <f>T24+T26</f>
        <v>14923.72528</v>
      </c>
      <c r="U18" s="2"/>
    </row>
    <row r="19" spans="1:21" ht="14.25" customHeight="1">
      <c r="A19" s="19" t="s">
        <v>54</v>
      </c>
      <c r="B19" s="22"/>
      <c r="C19" s="5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"/>
    </row>
    <row r="20" spans="1:21" ht="47.25" customHeight="1">
      <c r="A20" s="14" t="s">
        <v>43</v>
      </c>
      <c r="B20" s="21" t="s">
        <v>48</v>
      </c>
      <c r="C20" s="6">
        <v>54966.62967</v>
      </c>
      <c r="D20" s="15">
        <f>H20+L20+P20+T20</f>
        <v>54130.97955</v>
      </c>
      <c r="E20" s="15">
        <v>2587.98515</v>
      </c>
      <c r="F20" s="15">
        <v>4891.31798</v>
      </c>
      <c r="G20" s="15">
        <v>5316.02117</v>
      </c>
      <c r="H20" s="15">
        <f>SUM(H22:H24)</f>
        <v>12795.3243</v>
      </c>
      <c r="I20" s="15">
        <v>5201.83643</v>
      </c>
      <c r="J20" s="15">
        <v>3721.22663</v>
      </c>
      <c r="K20" s="15">
        <v>3165.87843</v>
      </c>
      <c r="L20" s="15">
        <f>SUM(L22:L24)</f>
        <v>12088.941490000001</v>
      </c>
      <c r="M20" s="15">
        <v>3691.34377</v>
      </c>
      <c r="N20" s="15">
        <v>3057.39612</v>
      </c>
      <c r="O20" s="15">
        <v>6337.29443</v>
      </c>
      <c r="P20" s="15">
        <f>SUM(P22:P24)</f>
        <v>13086.034319999999</v>
      </c>
      <c r="Q20" s="15">
        <v>4679.69764</v>
      </c>
      <c r="R20" s="15">
        <v>3445.16795</v>
      </c>
      <c r="S20" s="15">
        <v>8035.81385</v>
      </c>
      <c r="T20" s="15">
        <f>Q20+R20+S20</f>
        <v>16160.67944</v>
      </c>
      <c r="U20" s="7"/>
    </row>
    <row r="21" spans="1:21" ht="60">
      <c r="A21" s="26" t="s">
        <v>50</v>
      </c>
      <c r="B21" s="22" t="s">
        <v>49</v>
      </c>
      <c r="C21" s="5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7"/>
    </row>
    <row r="22" spans="1:21" ht="25.5">
      <c r="A22" s="19" t="s">
        <v>30</v>
      </c>
      <c r="B22" s="22" t="s">
        <v>51</v>
      </c>
      <c r="C22" s="5">
        <v>798.4</v>
      </c>
      <c r="D22" s="5">
        <f>H22+L22+P22+T22</f>
        <v>798.4</v>
      </c>
      <c r="E22" s="23">
        <v>199.6</v>
      </c>
      <c r="F22" s="23">
        <v>0</v>
      </c>
      <c r="G22" s="23">
        <v>0</v>
      </c>
      <c r="H22" s="23">
        <f>E22+F22+G22</f>
        <v>199.6</v>
      </c>
      <c r="I22" s="23">
        <v>199.6</v>
      </c>
      <c r="J22" s="23">
        <v>0</v>
      </c>
      <c r="K22" s="23">
        <v>199.59865</v>
      </c>
      <c r="L22" s="23">
        <f>SUM(I22:K22)</f>
        <v>399.19865</v>
      </c>
      <c r="M22" s="23">
        <v>0</v>
      </c>
      <c r="N22" s="23">
        <v>0</v>
      </c>
      <c r="O22" s="23">
        <v>0</v>
      </c>
      <c r="P22" s="23">
        <f>M22+N22+O22</f>
        <v>0</v>
      </c>
      <c r="Q22" s="23">
        <v>199.60135</v>
      </c>
      <c r="R22" s="23">
        <v>0</v>
      </c>
      <c r="S22" s="23">
        <v>0</v>
      </c>
      <c r="T22" s="23">
        <f>SUM(Q22:S22)</f>
        <v>199.60135</v>
      </c>
      <c r="U22" s="7"/>
    </row>
    <row r="23" spans="1:21" ht="102">
      <c r="A23" s="19" t="s">
        <v>31</v>
      </c>
      <c r="B23" s="22" t="s">
        <v>52</v>
      </c>
      <c r="C23" s="5">
        <v>13080.93263</v>
      </c>
      <c r="D23" s="5">
        <f>H23+L23+P23+T23</f>
        <v>13080.932630000001</v>
      </c>
      <c r="E23" s="23">
        <v>859.38375</v>
      </c>
      <c r="F23" s="23">
        <v>1420.59994</v>
      </c>
      <c r="G23" s="23">
        <v>1752.93731</v>
      </c>
      <c r="H23" s="23">
        <f>E23+F23+G23</f>
        <v>4032.9210000000003</v>
      </c>
      <c r="I23" s="23">
        <v>1282.23958</v>
      </c>
      <c r="J23" s="23">
        <v>969.28381</v>
      </c>
      <c r="K23" s="23">
        <v>747.99907</v>
      </c>
      <c r="L23" s="23">
        <f>SUM(I23:K23)</f>
        <v>2999.5224599999997</v>
      </c>
      <c r="M23" s="23">
        <v>698.03961</v>
      </c>
      <c r="N23" s="23">
        <v>830.45075</v>
      </c>
      <c r="O23" s="23">
        <v>3482.646</v>
      </c>
      <c r="P23" s="23">
        <f>SUM(M23:O23)</f>
        <v>5011.13636</v>
      </c>
      <c r="Q23" s="23">
        <v>301.65</v>
      </c>
      <c r="R23" s="23">
        <v>318.19638</v>
      </c>
      <c r="S23" s="23">
        <v>417.50643</v>
      </c>
      <c r="T23" s="23">
        <f>SUM(Q23:S23)</f>
        <v>1037.3528099999999</v>
      </c>
      <c r="U23" s="7"/>
    </row>
    <row r="24" spans="1:21" ht="12.75">
      <c r="A24" s="19" t="s">
        <v>32</v>
      </c>
      <c r="B24" s="22" t="s">
        <v>53</v>
      </c>
      <c r="C24" s="5">
        <f>C20-C22-C23</f>
        <v>41087.297040000005</v>
      </c>
      <c r="D24" s="23">
        <f>H24+L24+P24+T24</f>
        <v>40251.64692</v>
      </c>
      <c r="E24" s="23">
        <f>E20-E22-E23</f>
        <v>1529.0014</v>
      </c>
      <c r="F24" s="23">
        <f>F20-F22-F23</f>
        <v>3470.7180399999997</v>
      </c>
      <c r="G24" s="23">
        <f>G20-G22-G23</f>
        <v>3563.0838599999997</v>
      </c>
      <c r="H24" s="23">
        <f>E24+F24+G24</f>
        <v>8562.8033</v>
      </c>
      <c r="I24" s="23">
        <f>I20-I22-I23</f>
        <v>3719.99685</v>
      </c>
      <c r="J24" s="23">
        <f>J20-J22-J23</f>
        <v>2751.94282</v>
      </c>
      <c r="K24" s="23">
        <f>K20-K22-K23</f>
        <v>2218.2807100000005</v>
      </c>
      <c r="L24" s="23">
        <f>SUM(I24:K24)</f>
        <v>8690.22038</v>
      </c>
      <c r="M24" s="23">
        <f>M20-M22-M23</f>
        <v>2993.3041599999997</v>
      </c>
      <c r="N24" s="23">
        <f>N20-N22-N23</f>
        <v>2226.94537</v>
      </c>
      <c r="O24" s="23">
        <f>O20-O22-O23</f>
        <v>2854.6484299999997</v>
      </c>
      <c r="P24" s="23">
        <f>SUM(M24:O24)</f>
        <v>8074.897959999998</v>
      </c>
      <c r="Q24" s="23">
        <f>Q20-Q22-Q23</f>
        <v>4178.446290000001</v>
      </c>
      <c r="R24" s="23">
        <f>R20-R22-R23</f>
        <v>3126.97157</v>
      </c>
      <c r="S24" s="23">
        <f>S20-S22-S23</f>
        <v>7618.307419999999</v>
      </c>
      <c r="T24" s="23">
        <f>SUM(Q24:S24)</f>
        <v>14923.72528</v>
      </c>
      <c r="U24" s="2"/>
    </row>
    <row r="25" spans="1:21" ht="48.75" customHeight="1" hidden="1">
      <c r="A25" s="14" t="s">
        <v>34</v>
      </c>
      <c r="B25" s="21">
        <v>200</v>
      </c>
      <c r="C25" s="6">
        <v>0</v>
      </c>
      <c r="D25" s="6">
        <v>0</v>
      </c>
      <c r="E25" s="15">
        <f aca="true" t="shared" si="4" ref="E25:T25">E26</f>
        <v>0</v>
      </c>
      <c r="F25" s="15">
        <f t="shared" si="4"/>
        <v>0</v>
      </c>
      <c r="G25" s="15">
        <f t="shared" si="4"/>
        <v>0</v>
      </c>
      <c r="H25" s="15">
        <f t="shared" si="4"/>
        <v>0</v>
      </c>
      <c r="I25" s="15">
        <f t="shared" si="4"/>
        <v>0</v>
      </c>
      <c r="J25" s="15">
        <f t="shared" si="4"/>
        <v>0</v>
      </c>
      <c r="K25" s="15"/>
      <c r="L25" s="15"/>
      <c r="M25" s="15">
        <v>0</v>
      </c>
      <c r="N25" s="15">
        <f t="shared" si="4"/>
        <v>0</v>
      </c>
      <c r="O25" s="15"/>
      <c r="P25" s="15">
        <f>M25+N25+O25</f>
        <v>0</v>
      </c>
      <c r="Q25" s="15">
        <f t="shared" si="4"/>
        <v>0</v>
      </c>
      <c r="R25" s="15">
        <f t="shared" si="4"/>
        <v>0</v>
      </c>
      <c r="S25" s="15">
        <f t="shared" si="4"/>
        <v>0</v>
      </c>
      <c r="T25" s="15">
        <f t="shared" si="4"/>
        <v>0</v>
      </c>
      <c r="U25" s="7"/>
    </row>
    <row r="26" spans="1:21" ht="14.25" customHeight="1" hidden="1">
      <c r="A26" s="17" t="s">
        <v>35</v>
      </c>
      <c r="B26" s="21">
        <v>880</v>
      </c>
      <c r="C26" s="6">
        <v>0</v>
      </c>
      <c r="D26" s="6">
        <v>0</v>
      </c>
      <c r="E26" s="15">
        <v>0</v>
      </c>
      <c r="F26" s="15">
        <v>0</v>
      </c>
      <c r="G26" s="15">
        <v>0</v>
      </c>
      <c r="H26" s="15">
        <f>SUM(E26:G26)</f>
        <v>0</v>
      </c>
      <c r="I26" s="15">
        <v>0</v>
      </c>
      <c r="J26" s="15">
        <v>0</v>
      </c>
      <c r="K26" s="15"/>
      <c r="L26" s="15">
        <f>SUM(I26:K26)</f>
        <v>0</v>
      </c>
      <c r="M26" s="15">
        <v>0</v>
      </c>
      <c r="N26" s="15">
        <v>0</v>
      </c>
      <c r="O26" s="15"/>
      <c r="P26" s="15">
        <f>SUM(M26:O26)</f>
        <v>0</v>
      </c>
      <c r="Q26" s="15">
        <v>0</v>
      </c>
      <c r="R26" s="15">
        <v>0</v>
      </c>
      <c r="S26" s="15">
        <v>0</v>
      </c>
      <c r="T26" s="15">
        <f>SUM(Q26:S26)</f>
        <v>0</v>
      </c>
      <c r="U26" s="7"/>
    </row>
    <row r="27" spans="1:21" ht="24" customHeight="1">
      <c r="A27" s="14" t="s">
        <v>33</v>
      </c>
      <c r="B27" s="21" t="s">
        <v>59</v>
      </c>
      <c r="C27" s="6">
        <f aca="true" t="shared" si="5" ref="C27:T27">C10-C14</f>
        <v>1782.5202299999946</v>
      </c>
      <c r="D27" s="6">
        <f t="shared" si="5"/>
        <v>2885.8853600000075</v>
      </c>
      <c r="E27" s="6">
        <f t="shared" si="5"/>
        <v>1348.97068</v>
      </c>
      <c r="F27" s="6">
        <f t="shared" si="5"/>
        <v>-1269.56898</v>
      </c>
      <c r="G27" s="6">
        <f t="shared" si="5"/>
        <v>254.12792999999965</v>
      </c>
      <c r="H27" s="6">
        <f t="shared" si="5"/>
        <v>333.5296299999991</v>
      </c>
      <c r="I27" s="6">
        <f t="shared" si="5"/>
        <v>-132.3095599999997</v>
      </c>
      <c r="J27" s="6">
        <f t="shared" si="5"/>
        <v>-203.33494999999994</v>
      </c>
      <c r="K27" s="6">
        <f t="shared" si="5"/>
        <v>1302.4116299999996</v>
      </c>
      <c r="L27" s="6">
        <f t="shared" si="5"/>
        <v>966.7671199999986</v>
      </c>
      <c r="M27" s="6">
        <f t="shared" si="5"/>
        <v>-474.1658400000001</v>
      </c>
      <c r="N27" s="6">
        <f t="shared" si="5"/>
        <v>2510.2510399999996</v>
      </c>
      <c r="O27" s="6">
        <f t="shared" si="5"/>
        <v>-3051.80455</v>
      </c>
      <c r="P27" s="6">
        <f t="shared" si="5"/>
        <v>-1015.7136699999974</v>
      </c>
      <c r="Q27" s="6">
        <f t="shared" si="5"/>
        <v>1299.1291300000003</v>
      </c>
      <c r="R27" s="6">
        <f t="shared" si="5"/>
        <v>25.340680000000248</v>
      </c>
      <c r="S27" s="6">
        <f t="shared" si="5"/>
        <v>1210.6519100000005</v>
      </c>
      <c r="T27" s="6">
        <f t="shared" si="5"/>
        <v>2601.2922800000015</v>
      </c>
      <c r="U27" s="2"/>
    </row>
    <row r="28" spans="1:21" ht="94.5" customHeight="1">
      <c r="A28" s="17" t="s">
        <v>56</v>
      </c>
      <c r="B28" s="21" t="s">
        <v>47</v>
      </c>
      <c r="C28" s="6"/>
      <c r="D28" s="6"/>
      <c r="E28" s="20"/>
      <c r="F28" s="20"/>
      <c r="G28" s="20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2"/>
    </row>
    <row r="29" spans="1:21" ht="75.75" customHeight="1">
      <c r="A29" s="16" t="s">
        <v>57</v>
      </c>
      <c r="B29" s="21" t="s">
        <v>55</v>
      </c>
      <c r="C29" s="6"/>
      <c r="D29" s="6"/>
      <c r="E29" s="49"/>
      <c r="F29" s="49"/>
      <c r="G29" s="49"/>
      <c r="H29" s="6"/>
      <c r="I29" s="49"/>
      <c r="J29" s="49"/>
      <c r="K29" s="49"/>
      <c r="L29" s="6"/>
      <c r="M29" s="6"/>
      <c r="N29" s="49"/>
      <c r="O29" s="49"/>
      <c r="P29" s="6"/>
      <c r="Q29" s="6"/>
      <c r="R29" s="49"/>
      <c r="S29" s="6"/>
      <c r="T29" s="6"/>
      <c r="U29" s="2"/>
    </row>
    <row r="30" spans="1:21" ht="127.5">
      <c r="A30" s="17" t="s">
        <v>58</v>
      </c>
      <c r="B30" s="21" t="s">
        <v>60</v>
      </c>
      <c r="C30" s="6">
        <v>0</v>
      </c>
      <c r="D30" s="6">
        <v>0</v>
      </c>
      <c r="E30" s="6">
        <f>E27-E29</f>
        <v>1348.97068</v>
      </c>
      <c r="F30" s="6">
        <f aca="true" t="shared" si="6" ref="F30:T30">F27-F29</f>
        <v>-1269.56898</v>
      </c>
      <c r="G30" s="6">
        <f>G27-G29</f>
        <v>254.12792999999965</v>
      </c>
      <c r="H30" s="6">
        <f>H27-H29</f>
        <v>333.5296299999991</v>
      </c>
      <c r="I30" s="6">
        <f t="shared" si="6"/>
        <v>-132.3095599999997</v>
      </c>
      <c r="J30" s="6">
        <f t="shared" si="6"/>
        <v>-203.33494999999994</v>
      </c>
      <c r="K30" s="6">
        <f t="shared" si="6"/>
        <v>1302.4116299999996</v>
      </c>
      <c r="L30" s="6">
        <f t="shared" si="6"/>
        <v>966.7671199999986</v>
      </c>
      <c r="M30" s="6">
        <f t="shared" si="6"/>
        <v>-474.1658400000001</v>
      </c>
      <c r="N30" s="6">
        <f t="shared" si="6"/>
        <v>2510.2510399999996</v>
      </c>
      <c r="O30" s="6">
        <f t="shared" si="6"/>
        <v>-3051.80455</v>
      </c>
      <c r="P30" s="6">
        <f t="shared" si="6"/>
        <v>-1015.7136699999974</v>
      </c>
      <c r="Q30" s="6">
        <f t="shared" si="6"/>
        <v>1299.1291300000003</v>
      </c>
      <c r="R30" s="6">
        <f t="shared" si="6"/>
        <v>25.340680000000248</v>
      </c>
      <c r="S30" s="6">
        <f t="shared" si="6"/>
        <v>1210.6519100000005</v>
      </c>
      <c r="T30" s="6">
        <f t="shared" si="6"/>
        <v>2601.2922800000015</v>
      </c>
      <c r="U30" s="2"/>
    </row>
    <row r="31" spans="1:21" ht="63.75">
      <c r="A31" s="17" t="s">
        <v>61</v>
      </c>
      <c r="B31" s="21">
        <v>1000</v>
      </c>
      <c r="C31" s="5">
        <v>0</v>
      </c>
      <c r="D31" s="5">
        <v>2307.20114</v>
      </c>
      <c r="E31" s="5">
        <f>D31</f>
        <v>2307.20114</v>
      </c>
      <c r="F31" s="5">
        <f>E32</f>
        <v>3656.17182</v>
      </c>
      <c r="G31" s="5">
        <f>F32</f>
        <v>2386.60284</v>
      </c>
      <c r="H31" s="6">
        <f>E31</f>
        <v>2307.20114</v>
      </c>
      <c r="I31" s="5">
        <f>H32</f>
        <v>2640.730769999999</v>
      </c>
      <c r="J31" s="5">
        <f aca="true" t="shared" si="7" ref="J31:O31">I32</f>
        <v>2508.4212099999995</v>
      </c>
      <c r="K31" s="5">
        <f t="shared" si="7"/>
        <v>2305.0862599999996</v>
      </c>
      <c r="L31" s="6">
        <f>I31</f>
        <v>2640.730769999999</v>
      </c>
      <c r="M31" s="5">
        <f t="shared" si="7"/>
        <v>3607.497889999998</v>
      </c>
      <c r="N31" s="5">
        <f t="shared" si="7"/>
        <v>3133.3320499999977</v>
      </c>
      <c r="O31" s="5">
        <f t="shared" si="7"/>
        <v>5643.583089999997</v>
      </c>
      <c r="P31" s="6">
        <f>M31</f>
        <v>3607.497889999998</v>
      </c>
      <c r="Q31" s="5">
        <f>P32</f>
        <v>2591.7842200000005</v>
      </c>
      <c r="R31" s="5">
        <f>Q32</f>
        <v>3890.9133500000007</v>
      </c>
      <c r="S31" s="5">
        <f>R32</f>
        <v>3916.254030000001</v>
      </c>
      <c r="T31" s="6">
        <f>Q31</f>
        <v>2591.7842200000005</v>
      </c>
      <c r="U31" s="2"/>
    </row>
    <row r="32" spans="1:21" ht="63.75">
      <c r="A32" s="17" t="s">
        <v>62</v>
      </c>
      <c r="B32" s="21">
        <v>1100</v>
      </c>
      <c r="C32" s="5">
        <v>0</v>
      </c>
      <c r="D32" s="6">
        <f>T32</f>
        <v>5193.076500000002</v>
      </c>
      <c r="E32" s="5">
        <f aca="true" t="shared" si="8" ref="E32:K32">E30+E31</f>
        <v>3656.17182</v>
      </c>
      <c r="F32" s="5">
        <f t="shared" si="8"/>
        <v>2386.60284</v>
      </c>
      <c r="G32" s="5">
        <f>G30+G31</f>
        <v>2640.7307699999997</v>
      </c>
      <c r="H32" s="5">
        <f>H30+H31</f>
        <v>2640.730769999999</v>
      </c>
      <c r="I32" s="5">
        <f>I30+I31</f>
        <v>2508.4212099999995</v>
      </c>
      <c r="J32" s="5">
        <f t="shared" si="8"/>
        <v>2305.0862599999996</v>
      </c>
      <c r="K32" s="5">
        <f t="shared" si="8"/>
        <v>3607.497889999999</v>
      </c>
      <c r="L32" s="5">
        <f>L30+L31</f>
        <v>3607.497889999998</v>
      </c>
      <c r="M32" s="5">
        <f aca="true" t="shared" si="9" ref="M32:S32">M30+M31</f>
        <v>3133.3320499999977</v>
      </c>
      <c r="N32" s="5">
        <f t="shared" si="9"/>
        <v>5643.583089999997</v>
      </c>
      <c r="O32" s="5">
        <f t="shared" si="9"/>
        <v>2591.7785399999975</v>
      </c>
      <c r="P32" s="6">
        <f t="shared" si="9"/>
        <v>2591.7842200000005</v>
      </c>
      <c r="Q32" s="5">
        <f t="shared" si="9"/>
        <v>3890.9133500000007</v>
      </c>
      <c r="R32" s="5">
        <f t="shared" si="9"/>
        <v>3916.254030000001</v>
      </c>
      <c r="S32" s="5">
        <f t="shared" si="9"/>
        <v>5126.9059400000015</v>
      </c>
      <c r="T32" s="6">
        <f>T30+T31</f>
        <v>5193.076500000002</v>
      </c>
      <c r="U32" s="2"/>
    </row>
    <row r="33" spans="1:21" ht="165.75">
      <c r="A33" s="17" t="s">
        <v>63</v>
      </c>
      <c r="B33" s="21">
        <v>1200</v>
      </c>
      <c r="C33" s="5"/>
      <c r="D33" s="15">
        <v>0</v>
      </c>
      <c r="E33" s="5">
        <f>E31-E32</f>
        <v>-1348.97068</v>
      </c>
      <c r="F33" s="5">
        <f aca="true" t="shared" si="10" ref="F33:P33">F31-F32</f>
        <v>1269.56898</v>
      </c>
      <c r="G33" s="5">
        <f t="shared" si="10"/>
        <v>-254.12792999999965</v>
      </c>
      <c r="H33" s="5">
        <f t="shared" si="10"/>
        <v>-333.5296299999991</v>
      </c>
      <c r="I33" s="5">
        <f t="shared" si="10"/>
        <v>132.3095599999997</v>
      </c>
      <c r="J33" s="5">
        <f>J31-J32</f>
        <v>203.33494999999994</v>
      </c>
      <c r="K33" s="5">
        <f>K31-K32</f>
        <v>-1302.4116299999996</v>
      </c>
      <c r="L33" s="5">
        <f t="shared" si="10"/>
        <v>-966.7671199999986</v>
      </c>
      <c r="M33" s="5">
        <f t="shared" si="10"/>
        <v>474.1658400000001</v>
      </c>
      <c r="N33" s="5">
        <f>N31-N32</f>
        <v>-2510.2510399999996</v>
      </c>
      <c r="O33" s="5">
        <f t="shared" si="10"/>
        <v>3051.80455</v>
      </c>
      <c r="P33" s="5">
        <f t="shared" si="10"/>
        <v>1015.7136699999974</v>
      </c>
      <c r="Q33" s="5">
        <f>Q31-Q32</f>
        <v>-1299.1291300000003</v>
      </c>
      <c r="R33" s="5">
        <f>R31-R32</f>
        <v>-25.340680000000248</v>
      </c>
      <c r="S33" s="5">
        <f>S31-S32</f>
        <v>-1210.6519100000005</v>
      </c>
      <c r="T33" s="5">
        <f>T31-T32</f>
        <v>-2601.2922800000015</v>
      </c>
      <c r="U33" s="2"/>
    </row>
    <row r="34" spans="1:21" ht="54" customHeight="1">
      <c r="A34" s="47" t="s">
        <v>64</v>
      </c>
      <c r="B34" s="41" t="s">
        <v>65</v>
      </c>
      <c r="C34" s="50"/>
      <c r="D34" s="51">
        <v>0</v>
      </c>
      <c r="E34" s="50">
        <v>0</v>
      </c>
      <c r="F34" s="50">
        <v>0</v>
      </c>
      <c r="G34" s="50">
        <v>0</v>
      </c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39"/>
    </row>
    <row r="35" spans="1:21" ht="24.75" customHeight="1">
      <c r="A35" s="48"/>
      <c r="B35" s="41"/>
      <c r="C35" s="50"/>
      <c r="D35" s="51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39"/>
    </row>
    <row r="36" spans="1:21" ht="9" customHeight="1">
      <c r="A36" s="43" t="s">
        <v>42</v>
      </c>
      <c r="B36" s="43"/>
      <c r="C36" s="43"/>
      <c r="D36" s="43"/>
      <c r="E36" s="43"/>
      <c r="F36" s="43"/>
      <c r="G36" s="43"/>
      <c r="H36" s="43"/>
      <c r="I36" s="33"/>
      <c r="J36" s="35"/>
      <c r="K36" s="37" t="s">
        <v>39</v>
      </c>
      <c r="L36" s="37"/>
      <c r="M36" s="37"/>
      <c r="N36" s="37"/>
      <c r="O36" s="37"/>
      <c r="P36" s="37"/>
      <c r="Q36" s="28"/>
      <c r="R36" s="28"/>
      <c r="S36" s="28"/>
      <c r="T36" s="28"/>
      <c r="U36" s="32"/>
    </row>
    <row r="37" spans="1:21" ht="6" customHeight="1">
      <c r="A37" s="44"/>
      <c r="B37" s="44"/>
      <c r="C37" s="44"/>
      <c r="D37" s="44"/>
      <c r="E37" s="44"/>
      <c r="F37" s="44"/>
      <c r="G37" s="44"/>
      <c r="H37" s="44"/>
      <c r="I37" s="34"/>
      <c r="J37" s="36"/>
      <c r="K37" s="38"/>
      <c r="L37" s="38"/>
      <c r="M37" s="38"/>
      <c r="N37" s="38"/>
      <c r="O37" s="38"/>
      <c r="P37" s="38"/>
      <c r="Q37" s="29"/>
      <c r="R37" s="29"/>
      <c r="S37" s="29"/>
      <c r="T37" s="29"/>
      <c r="U37" s="32"/>
    </row>
    <row r="38" spans="1:21" ht="15" customHeight="1">
      <c r="A38" s="44"/>
      <c r="B38" s="44"/>
      <c r="C38" s="44"/>
      <c r="D38" s="44"/>
      <c r="E38" s="44"/>
      <c r="F38" s="44"/>
      <c r="G38" s="44"/>
      <c r="H38" s="44"/>
      <c r="I38" s="34"/>
      <c r="J38" s="36"/>
      <c r="K38" s="38"/>
      <c r="L38" s="38"/>
      <c r="M38" s="38"/>
      <c r="N38" s="38"/>
      <c r="O38" s="38"/>
      <c r="P38" s="38"/>
      <c r="Q38" s="29"/>
      <c r="R38" s="29"/>
      <c r="S38" s="29"/>
      <c r="T38" s="29"/>
      <c r="U38" s="32"/>
    </row>
    <row r="39" spans="1:21" ht="30" customHeight="1" hidden="1">
      <c r="A39" s="44"/>
      <c r="B39" s="44"/>
      <c r="C39" s="44"/>
      <c r="D39" s="44"/>
      <c r="E39" s="44"/>
      <c r="F39" s="44"/>
      <c r="G39" s="44"/>
      <c r="H39" s="44"/>
      <c r="I39" s="34"/>
      <c r="J39" s="36"/>
      <c r="K39" s="38"/>
      <c r="L39" s="38"/>
      <c r="M39" s="38"/>
      <c r="N39" s="38"/>
      <c r="O39" s="38"/>
      <c r="P39" s="38"/>
      <c r="Q39" s="29"/>
      <c r="R39" s="29"/>
      <c r="S39" s="29"/>
      <c r="T39" s="29"/>
      <c r="U39" s="32"/>
    </row>
    <row r="40" spans="1:21" ht="12.7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2"/>
    </row>
    <row r="41" spans="1:21" ht="15" customHeight="1">
      <c r="A41" s="8" t="s">
        <v>36</v>
      </c>
      <c r="B41" s="27" t="s">
        <v>41</v>
      </c>
      <c r="C41" s="27"/>
      <c r="D41" s="27"/>
      <c r="E41" s="27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2"/>
    </row>
    <row r="42" spans="1:21" ht="18" customHeight="1">
      <c r="A42" s="18">
        <v>45303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2"/>
    </row>
    <row r="43" spans="1:21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2"/>
    </row>
    <row r="44" spans="1:21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2"/>
    </row>
    <row r="45" spans="1:21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2"/>
    </row>
  </sheetData>
  <sheetProtection/>
  <mergeCells count="48">
    <mergeCell ref="C6:C8"/>
    <mergeCell ref="R34:R35"/>
    <mergeCell ref="E6:G7"/>
    <mergeCell ref="H34:H35"/>
    <mergeCell ref="A36:H39"/>
    <mergeCell ref="E11:F11"/>
    <mergeCell ref="Q6:S7"/>
    <mergeCell ref="A34:A35"/>
    <mergeCell ref="A1:T1"/>
    <mergeCell ref="A3:C3"/>
    <mergeCell ref="A4:C4"/>
    <mergeCell ref="A6:A8"/>
    <mergeCell ref="B6:B8"/>
    <mergeCell ref="H6:H8"/>
    <mergeCell ref="I6:K7"/>
    <mergeCell ref="L6:L8"/>
    <mergeCell ref="M6:O7"/>
    <mergeCell ref="P6:P8"/>
    <mergeCell ref="T6:T8"/>
    <mergeCell ref="B34:B35"/>
    <mergeCell ref="C34:C35"/>
    <mergeCell ref="D34:D35"/>
    <mergeCell ref="E34:E35"/>
    <mergeCell ref="F34:F35"/>
    <mergeCell ref="G34:G35"/>
    <mergeCell ref="D6:D8"/>
    <mergeCell ref="N34:N35"/>
    <mergeCell ref="T34:T35"/>
    <mergeCell ref="D2:P2"/>
    <mergeCell ref="U36:U39"/>
    <mergeCell ref="I36:I39"/>
    <mergeCell ref="J36:J39"/>
    <mergeCell ref="K36:P39"/>
    <mergeCell ref="Q36:Q39"/>
    <mergeCell ref="U34:U35"/>
    <mergeCell ref="O34:O35"/>
    <mergeCell ref="Q34:Q35"/>
    <mergeCell ref="P34:P35"/>
    <mergeCell ref="B41:E41"/>
    <mergeCell ref="R36:R39"/>
    <mergeCell ref="S36:S39"/>
    <mergeCell ref="T36:T39"/>
    <mergeCell ref="S34:S35"/>
    <mergeCell ref="J34:J35"/>
    <mergeCell ref="K34:K35"/>
    <mergeCell ref="L34:L35"/>
    <mergeCell ref="M34:M35"/>
    <mergeCell ref="I34:I35"/>
  </mergeCells>
  <printOptions/>
  <pageMargins left="0.2362204724409449" right="0.15748031496062992" top="0.15748031496062992" bottom="0.15748031496062992" header="0.1968503937007874" footer="0.15748031496062992"/>
  <pageSetup horizontalDpi="600" verticalDpi="600" orientation="landscape" paperSize="9" scale="66" r:id="rId1"/>
  <rowBreaks count="1" manualBreakCount="1">
    <brk id="24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Mogaibo</dc:creator>
  <cp:keywords/>
  <dc:description/>
  <cp:lastModifiedBy>Finans-mail</cp:lastModifiedBy>
  <cp:lastPrinted>2024-01-16T08:22:43Z</cp:lastPrinted>
  <dcterms:created xsi:type="dcterms:W3CDTF">2014-02-13T05:24:36Z</dcterms:created>
  <dcterms:modified xsi:type="dcterms:W3CDTF">2024-01-16T10:42:55Z</dcterms:modified>
  <cp:category/>
  <cp:version/>
  <cp:contentType/>
  <cp:contentStatus/>
</cp:coreProperties>
</file>