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<sst xmlns="http://schemas.openxmlformats.org/spreadsheetml/2006/main" count="54" uniqueCount="51">
  <si>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</si>
  <si>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</si>
  <si>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</si>
  <si>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</si>
  <si>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</si>
  <si>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</si>
  <si>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</si>
  <si>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</si>
  <si>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</si>
  <si>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</si>
  <si>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</si>
  <si>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</si>
  <si>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</si>
  <si>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</si>
  <si>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</si>
  <si>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</si>
  <si>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</si>
  <si>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</si>
  <si>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</si>
  <si>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</si>
  <si>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</si>
  <si>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</si>
  <si>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</si>
  <si>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</si>
  <si>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</si>
  <si>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</si>
  <si>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</si>
  <si>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</si>
  <si>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</si>
  <si>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</si>
  <si>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</si>
  <si>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</si>
  <si>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</si>
  <si>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</si>
  <si>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</si>
  <si>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</si>
  <si>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</si>
  <si>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</si>
  <si>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</si>
  <si>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</si>
  <si>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</si>
  <si>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</si>
  <si>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</si>
  <si>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</si>
  <si>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</si>
  <si>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</si>
  <si>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</si>
  <si>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Периодичность: ежеквартальная</t>
  </si>
  <si>
    <t>Кассовый план исполнения бюджета муниципального образования Ковардицкое Муромского района на 2023 год</t>
  </si>
  <si>
    <t>ВРИО начальника  финансового управления администрации  района</t>
  </si>
  <si>
    <t>Е.В.Макарова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</si>
</sst>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K33" sqref="K33:P36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11.1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22.00390625" style="16" customWidth="1"/>
    <col min="22" max="16384" width="9.125" style="16" customWidth="1"/>
  </cols>
  <sheetData>
    <row r="1" spans="1:21" ht="18.75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2"/>
    </row>
    <row r="2" spans="1:21" ht="15.75">
      <c r="A2" s="3"/>
      <c r="B2" s="3"/>
      <c r="C2" s="3"/>
      <c r="D2" s="33">
        <v>45200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2"/>
    </row>
    <row r="3" spans="1:21" ht="12.75" customHeight="1">
      <c r="A3" s="35" t="s">
        <v>47</v>
      </c>
      <c r="B3" s="35"/>
      <c r="C3" s="35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0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3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/>
      <c r="G6" s="43"/>
      <c r="H6" s="43" t="s">
        <v>6</v>
      </c>
      <c r="I6" s="43" t="s">
        <v>7</v>
      </c>
      <c r="J6" s="43"/>
      <c r="K6" s="43"/>
      <c r="L6" s="43" t="s">
        <v>8</v>
      </c>
      <c r="M6" s="43" t="s">
        <v>9</v>
      </c>
      <c r="N6" s="43"/>
      <c r="O6" s="43"/>
      <c r="P6" s="43" t="s">
        <v>10</v>
      </c>
      <c r="Q6" s="43" t="s">
        <v>11</v>
      </c>
      <c r="R6" s="43"/>
      <c r="S6" s="43"/>
      <c r="T6" s="43" t="s">
        <v>12</v>
      </c>
      <c r="U6" s="2"/>
    </row>
    <row r="7" spans="1:2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2"/>
    </row>
    <row r="8" spans="1:21" ht="12.75">
      <c r="A8" s="43"/>
      <c r="B8" s="43"/>
      <c r="C8" s="43"/>
      <c r="D8" s="43"/>
      <c r="E8" s="17" t="s">
        <v>13</v>
      </c>
      <c r="F8" s="17" t="s">
        <v>14</v>
      </c>
      <c r="G8" s="17" t="s">
        <v>15</v>
      </c>
      <c r="H8" s="43"/>
      <c r="I8" s="17" t="s">
        <v>16</v>
      </c>
      <c r="J8" s="17" t="s">
        <v>17</v>
      </c>
      <c r="K8" s="17" t="s">
        <v>18</v>
      </c>
      <c r="L8" s="43"/>
      <c r="M8" s="17" t="s">
        <v>19</v>
      </c>
      <c r="N8" s="17" t="s">
        <v>20</v>
      </c>
      <c r="O8" s="17" t="s">
        <v>21</v>
      </c>
      <c r="P8" s="43"/>
      <c r="Q8" s="17" t="s">
        <v>22</v>
      </c>
      <c r="R8" s="17" t="s">
        <v>23</v>
      </c>
      <c r="S8" s="17" t="s">
        <v>24</v>
      </c>
      <c r="T8" s="43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25</v>
      </c>
      <c r="B10" s="22">
        <v>100</v>
      </c>
      <c r="C10" s="9">
        <v>56445.82</v>
      </c>
      <c r="D10" s="9">
        <f>D12+D13+D14</f>
        <v>56725.83</v>
      </c>
      <c r="E10" s="9">
        <v>3936.96</v>
      </c>
      <c r="F10" s="9">
        <v>3621.75</v>
      </c>
      <c r="G10" s="9">
        <v>5570.15</v>
      </c>
      <c r="H10" s="9">
        <f>H12+H13-0.01</f>
        <v>13128.84</v>
      </c>
      <c r="I10" s="9">
        <v>5069.53</v>
      </c>
      <c r="J10" s="9">
        <v>3517.89</v>
      </c>
      <c r="K10" s="9">
        <v>4468.29</v>
      </c>
      <c r="L10" s="9">
        <f>L12+L13+L14</f>
        <v>13055.71</v>
      </c>
      <c r="M10" s="9">
        <v>3204.15</v>
      </c>
      <c r="N10" s="9">
        <v>5580.94</v>
      </c>
      <c r="O10" s="9">
        <v>3285.23</v>
      </c>
      <c r="P10" s="9">
        <f>P12+P13+P14</f>
        <v>12070.32</v>
      </c>
      <c r="Q10" s="9">
        <v>4987.64</v>
      </c>
      <c r="R10" s="9">
        <v>7777.64</v>
      </c>
      <c r="S10" s="9">
        <v>5705.66</v>
      </c>
      <c r="T10" s="9">
        <f>T12+T13+T14</f>
        <v>18470.940000000002</v>
      </c>
      <c r="U10" s="14">
        <f>H10+L10+P10</f>
        <v>38254.869999999995</v>
      </c>
    </row>
    <row r="11" spans="1:21" ht="15.75" customHeight="1">
      <c r="A11" s="26" t="s">
        <v>26</v>
      </c>
      <c r="B11" s="22"/>
      <c r="C11" s="10"/>
      <c r="D11" s="8"/>
      <c r="E11" s="49"/>
      <c r="F11" s="50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27</v>
      </c>
      <c r="B12" s="22">
        <v>110</v>
      </c>
      <c r="C12" s="23">
        <v>15074</v>
      </c>
      <c r="D12" s="23">
        <f>H12+L12+P12+T12+0.01</f>
        <v>15073.999999999998</v>
      </c>
      <c r="E12" s="23">
        <v>46.16</v>
      </c>
      <c r="F12" s="23">
        <v>-10.32</v>
      </c>
      <c r="G12" s="23">
        <v>1087.82</v>
      </c>
      <c r="H12" s="23">
        <f>E12+F12+G12-0.01</f>
        <v>1123.6499999999999</v>
      </c>
      <c r="I12" s="23">
        <v>688.53</v>
      </c>
      <c r="J12" s="23">
        <v>437.98</v>
      </c>
      <c r="K12" s="23">
        <v>154.08</v>
      </c>
      <c r="L12" s="23">
        <f>I12+J12+K12</f>
        <v>1280.59</v>
      </c>
      <c r="M12" s="23">
        <v>1157.92</v>
      </c>
      <c r="N12" s="23">
        <v>640.4</v>
      </c>
      <c r="O12" s="23">
        <v>658.4</v>
      </c>
      <c r="P12" s="23">
        <f>SUM(M12:O12)</f>
        <v>2456.7200000000003</v>
      </c>
      <c r="Q12" s="23">
        <v>2280.4</v>
      </c>
      <c r="R12" s="23">
        <v>5044.9</v>
      </c>
      <c r="S12" s="23">
        <v>2887.73</v>
      </c>
      <c r="T12" s="23">
        <f>SUM(Q12:S12)</f>
        <v>10213.029999999999</v>
      </c>
      <c r="U12" s="2"/>
    </row>
    <row r="13" spans="1:21" ht="27" customHeight="1">
      <c r="A13" s="25" t="s">
        <v>28</v>
      </c>
      <c r="B13" s="22">
        <v>120</v>
      </c>
      <c r="C13" s="23">
        <f>C10-C12</f>
        <v>41371.82</v>
      </c>
      <c r="D13" s="23">
        <f>H13+L13+P13+T13</f>
        <v>41651.83</v>
      </c>
      <c r="E13" s="27">
        <f>E10-E12</f>
        <v>3890.8</v>
      </c>
      <c r="F13" s="27">
        <f>F10-F12</f>
        <v>3632.07</v>
      </c>
      <c r="G13" s="27">
        <f>G10-G12</f>
        <v>4482.33</v>
      </c>
      <c r="H13" s="23">
        <f>SUM(E13:G13)</f>
        <v>12005.2</v>
      </c>
      <c r="I13" s="23">
        <f>I10-I12</f>
        <v>4381</v>
      </c>
      <c r="J13" s="23">
        <f>J10-J12</f>
        <v>3079.91</v>
      </c>
      <c r="K13" s="23">
        <f>K10-K12</f>
        <v>4314.21</v>
      </c>
      <c r="L13" s="23">
        <f>SUM(I13:K13)</f>
        <v>11775.119999999999</v>
      </c>
      <c r="M13" s="23">
        <f>M10-M12</f>
        <v>2046.23</v>
      </c>
      <c r="N13" s="23">
        <f>N10-N12</f>
        <v>4940.54</v>
      </c>
      <c r="O13" s="23">
        <f>O10-O12</f>
        <v>2626.83</v>
      </c>
      <c r="P13" s="23">
        <f>SUM(M13:O13)</f>
        <v>9613.6</v>
      </c>
      <c r="Q13" s="23">
        <f>Q10-Q12</f>
        <v>2707.2400000000002</v>
      </c>
      <c r="R13" s="23">
        <f>R10-R12</f>
        <v>2732.7400000000007</v>
      </c>
      <c r="S13" s="23">
        <f>S10-S12</f>
        <v>2817.93</v>
      </c>
      <c r="T13" s="23">
        <f>SUM(Q13:S13)</f>
        <v>8257.910000000002</v>
      </c>
      <c r="U13" s="2"/>
    </row>
    <row r="14" spans="1:21" ht="52.5" customHeight="1">
      <c r="A14" s="25" t="s">
        <v>29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30</v>
      </c>
      <c r="B15" s="22">
        <v>200</v>
      </c>
      <c r="C15" s="9">
        <f>C16+C17+C18</f>
        <v>54187.42</v>
      </c>
      <c r="D15" s="9">
        <f>H15+L15+P15+T15</f>
        <v>54467.43</v>
      </c>
      <c r="E15" s="23">
        <f aca="true" t="shared" si="0" ref="E15:T15">SUM(E16:E18)</f>
        <v>2587.98</v>
      </c>
      <c r="F15" s="23">
        <f>SUM(F16:F18)</f>
        <v>4891.32</v>
      </c>
      <c r="G15" s="23">
        <f t="shared" si="0"/>
        <v>5316.02</v>
      </c>
      <c r="H15" s="23">
        <f t="shared" si="0"/>
        <v>12795.32</v>
      </c>
      <c r="I15" s="23">
        <f t="shared" si="0"/>
        <v>5201.84</v>
      </c>
      <c r="J15" s="23">
        <f t="shared" si="0"/>
        <v>3721.2199999999993</v>
      </c>
      <c r="K15" s="23">
        <f t="shared" si="0"/>
        <v>3165.88</v>
      </c>
      <c r="L15" s="23">
        <f t="shared" si="0"/>
        <v>12088.939999999999</v>
      </c>
      <c r="M15" s="23">
        <v>3678.32</v>
      </c>
      <c r="N15" s="23">
        <v>3070.69</v>
      </c>
      <c r="O15" s="23">
        <v>6337.03</v>
      </c>
      <c r="P15" s="23">
        <f t="shared" si="0"/>
        <v>13086.04</v>
      </c>
      <c r="Q15" s="23">
        <v>5784.04</v>
      </c>
      <c r="R15" s="23">
        <v>4963.7</v>
      </c>
      <c r="S15" s="23">
        <v>5479.11</v>
      </c>
      <c r="T15" s="23">
        <f t="shared" si="0"/>
        <v>16497.129999999997</v>
      </c>
      <c r="U15" s="14">
        <f>H15+L15+P15+T15</f>
        <v>54467.43</v>
      </c>
    </row>
    <row r="16" spans="1:21" ht="38.25" customHeight="1">
      <c r="A16" s="25" t="s">
        <v>31</v>
      </c>
      <c r="B16" s="22">
        <v>220</v>
      </c>
      <c r="C16" s="23">
        <f>C20</f>
        <v>798.4</v>
      </c>
      <c r="D16" s="23">
        <f aca="true" t="shared" si="1" ref="D16:T16">D20</f>
        <v>798.4</v>
      </c>
      <c r="E16" s="23">
        <f t="shared" si="1"/>
        <v>199.6</v>
      </c>
      <c r="F16" s="23">
        <f t="shared" si="1"/>
        <v>0</v>
      </c>
      <c r="G16" s="23">
        <f t="shared" si="1"/>
        <v>0</v>
      </c>
      <c r="H16" s="23">
        <f t="shared" si="1"/>
        <v>199.6</v>
      </c>
      <c r="I16" s="23">
        <f t="shared" si="1"/>
        <v>199.6</v>
      </c>
      <c r="J16" s="23">
        <f t="shared" si="1"/>
        <v>0</v>
      </c>
      <c r="K16" s="23">
        <f t="shared" si="1"/>
        <v>199.6</v>
      </c>
      <c r="L16" s="23">
        <f t="shared" si="1"/>
        <v>399.2</v>
      </c>
      <c r="M16" s="23">
        <f t="shared" si="1"/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v>199.6</v>
      </c>
      <c r="R16" s="23">
        <f t="shared" si="1"/>
        <v>0</v>
      </c>
      <c r="S16" s="23"/>
      <c r="T16" s="23">
        <f t="shared" si="1"/>
        <v>199.6</v>
      </c>
      <c r="U16" s="14"/>
    </row>
    <row r="17" spans="1:21" ht="104.25" customHeight="1">
      <c r="A17" s="25" t="s">
        <v>32</v>
      </c>
      <c r="B17" s="22">
        <v>230</v>
      </c>
      <c r="C17" s="23">
        <v>14471.05</v>
      </c>
      <c r="D17" s="23">
        <f aca="true" t="shared" si="2" ref="D17:T17">D21</f>
        <v>14471.05375</v>
      </c>
      <c r="E17" s="23">
        <f t="shared" si="2"/>
        <v>859.38375</v>
      </c>
      <c r="F17" s="23">
        <f>F21</f>
        <v>1420.6</v>
      </c>
      <c r="G17" s="23">
        <f t="shared" si="2"/>
        <v>1752.93</v>
      </c>
      <c r="H17" s="23">
        <f t="shared" si="2"/>
        <v>4032.9137499999997</v>
      </c>
      <c r="I17" s="23">
        <f t="shared" si="2"/>
        <v>1282.24</v>
      </c>
      <c r="J17" s="23">
        <f t="shared" si="2"/>
        <v>969.28</v>
      </c>
      <c r="K17" s="23">
        <f t="shared" si="2"/>
        <v>748</v>
      </c>
      <c r="L17" s="23">
        <f t="shared" si="2"/>
        <v>2999.52</v>
      </c>
      <c r="M17" s="23">
        <f t="shared" si="2"/>
        <v>698.04</v>
      </c>
      <c r="N17" s="23">
        <f t="shared" si="2"/>
        <v>830.45</v>
      </c>
      <c r="O17" s="23">
        <f t="shared" si="2"/>
        <v>3482.65</v>
      </c>
      <c r="P17" s="23">
        <f t="shared" si="2"/>
        <v>5011.14</v>
      </c>
      <c r="Q17" s="23">
        <v>171.9</v>
      </c>
      <c r="R17" s="23">
        <v>0</v>
      </c>
      <c r="S17" s="23">
        <v>0</v>
      </c>
      <c r="T17" s="23">
        <f t="shared" si="2"/>
        <v>2427.48</v>
      </c>
      <c r="U17" s="14"/>
    </row>
    <row r="18" spans="1:21" ht="14.25" customHeight="1">
      <c r="A18" s="25" t="s">
        <v>33</v>
      </c>
      <c r="B18" s="22">
        <v>250</v>
      </c>
      <c r="C18" s="9">
        <f>C22</f>
        <v>38917.97</v>
      </c>
      <c r="D18" s="23">
        <f aca="true" t="shared" si="3" ref="D18:T18">D22+D24</f>
        <v>39197.97624999999</v>
      </c>
      <c r="E18" s="23">
        <f t="shared" si="3"/>
        <v>1528.9962500000001</v>
      </c>
      <c r="F18" s="23">
        <f t="shared" si="3"/>
        <v>3470.72</v>
      </c>
      <c r="G18" s="23">
        <f t="shared" si="3"/>
        <v>3563.09</v>
      </c>
      <c r="H18" s="23">
        <f t="shared" si="3"/>
        <v>8562.80625</v>
      </c>
      <c r="I18" s="23">
        <f t="shared" si="3"/>
        <v>3720</v>
      </c>
      <c r="J18" s="23">
        <f t="shared" si="3"/>
        <v>2751.9399999999996</v>
      </c>
      <c r="K18" s="23">
        <f t="shared" si="3"/>
        <v>2218.28</v>
      </c>
      <c r="L18" s="23">
        <f t="shared" si="3"/>
        <v>8690.22</v>
      </c>
      <c r="M18" s="23">
        <f t="shared" si="3"/>
        <v>2980.28</v>
      </c>
      <c r="N18" s="23">
        <f t="shared" si="3"/>
        <v>2240.24</v>
      </c>
      <c r="O18" s="23">
        <f t="shared" si="3"/>
        <v>2854.3799999999997</v>
      </c>
      <c r="P18" s="23">
        <f t="shared" si="3"/>
        <v>8074.9</v>
      </c>
      <c r="Q18" s="23">
        <f t="shared" si="3"/>
        <v>4372.76</v>
      </c>
      <c r="R18" s="23">
        <f t="shared" si="3"/>
        <v>4267.7</v>
      </c>
      <c r="S18" s="23">
        <f t="shared" si="3"/>
        <v>5229.59</v>
      </c>
      <c r="T18" s="23">
        <f t="shared" si="3"/>
        <v>13870.05</v>
      </c>
      <c r="U18" s="2"/>
    </row>
    <row r="19" spans="1:21" ht="47.25" customHeight="1">
      <c r="A19" s="21" t="s">
        <v>45</v>
      </c>
      <c r="B19" s="22">
        <v>200</v>
      </c>
      <c r="C19" s="9">
        <v>54187.42</v>
      </c>
      <c r="D19" s="23">
        <f>H19+L19+P19+T19</f>
        <v>54467.43</v>
      </c>
      <c r="E19" s="23">
        <v>2587.98</v>
      </c>
      <c r="F19" s="23">
        <v>4891.32</v>
      </c>
      <c r="G19" s="23">
        <v>5316.02</v>
      </c>
      <c r="H19" s="23">
        <f>SUM(H20:H22)</f>
        <v>12795.32</v>
      </c>
      <c r="I19" s="23">
        <v>5201.84</v>
      </c>
      <c r="J19" s="23">
        <v>3721.22</v>
      </c>
      <c r="K19" s="23">
        <v>3165.88</v>
      </c>
      <c r="L19" s="23">
        <f>SUM(L20:L22)</f>
        <v>12088.939999999999</v>
      </c>
      <c r="M19" s="23">
        <v>3678.32</v>
      </c>
      <c r="N19" s="23">
        <v>3070.69</v>
      </c>
      <c r="O19" s="23">
        <v>6337.03</v>
      </c>
      <c r="P19" s="23">
        <f>SUM(P20:P22)</f>
        <v>13086.04</v>
      </c>
      <c r="Q19" s="23">
        <v>4835.76</v>
      </c>
      <c r="R19" s="23">
        <v>4519.45</v>
      </c>
      <c r="S19" s="23">
        <v>7141.92</v>
      </c>
      <c r="T19" s="23">
        <f>Q19+R19+S19</f>
        <v>16497.129999999997</v>
      </c>
      <c r="U19" s="14"/>
    </row>
    <row r="20" spans="1:21" ht="38.25" customHeight="1">
      <c r="A20" s="25" t="s">
        <v>31</v>
      </c>
      <c r="B20" s="22">
        <v>220</v>
      </c>
      <c r="C20" s="9">
        <v>798.4</v>
      </c>
      <c r="D20" s="9">
        <f>H20+L20+P20+T20</f>
        <v>798.4</v>
      </c>
      <c r="E20" s="23">
        <v>199.6</v>
      </c>
      <c r="F20" s="23">
        <v>0</v>
      </c>
      <c r="G20" s="23">
        <v>0</v>
      </c>
      <c r="H20" s="23">
        <f>E20+F20+G20</f>
        <v>199.6</v>
      </c>
      <c r="I20" s="23">
        <v>199.6</v>
      </c>
      <c r="J20" s="23">
        <v>0</v>
      </c>
      <c r="K20" s="23">
        <v>199.6</v>
      </c>
      <c r="L20" s="23">
        <f>SUM(I20:K20)</f>
        <v>399.2</v>
      </c>
      <c r="M20" s="23">
        <v>0</v>
      </c>
      <c r="N20" s="23">
        <v>0</v>
      </c>
      <c r="O20" s="23">
        <v>0</v>
      </c>
      <c r="P20" s="23">
        <f>M20+N20+O20</f>
        <v>0</v>
      </c>
      <c r="Q20" s="23">
        <v>199.6</v>
      </c>
      <c r="R20" s="23">
        <v>0</v>
      </c>
      <c r="S20" s="23">
        <v>0</v>
      </c>
      <c r="T20" s="23">
        <f>SUM(Q20:S20)</f>
        <v>199.6</v>
      </c>
      <c r="U20" s="14"/>
    </row>
    <row r="21" spans="1:21" ht="114.75" customHeight="1">
      <c r="A21" s="25" t="s">
        <v>32</v>
      </c>
      <c r="B21" s="22">
        <v>230</v>
      </c>
      <c r="C21" s="9">
        <v>14471.05</v>
      </c>
      <c r="D21" s="9">
        <f>H21+L21+P21+T21</f>
        <v>14471.05375</v>
      </c>
      <c r="E21" s="23">
        <v>859.38375</v>
      </c>
      <c r="F21" s="23">
        <v>1420.6</v>
      </c>
      <c r="G21" s="23">
        <v>1752.93</v>
      </c>
      <c r="H21" s="23">
        <f>SUM(E21:G21)</f>
        <v>4032.9137499999997</v>
      </c>
      <c r="I21" s="23">
        <v>1282.24</v>
      </c>
      <c r="J21" s="23">
        <v>969.28</v>
      </c>
      <c r="K21" s="23">
        <v>748</v>
      </c>
      <c r="L21" s="23">
        <f>SUM(I21:K21)</f>
        <v>2999.52</v>
      </c>
      <c r="M21" s="23">
        <v>698.04</v>
      </c>
      <c r="N21" s="23">
        <v>830.45</v>
      </c>
      <c r="O21" s="23">
        <v>3482.65</v>
      </c>
      <c r="P21" s="23">
        <f>SUM(M21:O21)</f>
        <v>5011.14</v>
      </c>
      <c r="Q21" s="23">
        <v>263.4</v>
      </c>
      <c r="R21" s="23">
        <v>251.75</v>
      </c>
      <c r="S21" s="23">
        <v>1912.33</v>
      </c>
      <c r="T21" s="23">
        <f>SUM(Q21:S21)</f>
        <v>2427.48</v>
      </c>
      <c r="U21" s="14"/>
    </row>
    <row r="22" spans="1:21" ht="14.25" customHeight="1">
      <c r="A22" s="25" t="s">
        <v>33</v>
      </c>
      <c r="B22" s="22">
        <v>250</v>
      </c>
      <c r="C22" s="9">
        <f>C19-C20-C21</f>
        <v>38917.97</v>
      </c>
      <c r="D22" s="23">
        <f>H22+L22+P22+T22</f>
        <v>39197.97624999999</v>
      </c>
      <c r="E22" s="23">
        <f>E19-E20-E21</f>
        <v>1528.9962500000001</v>
      </c>
      <c r="F22" s="23">
        <f>F19-F20-F21</f>
        <v>3470.72</v>
      </c>
      <c r="G22" s="23">
        <f>G19-G20-G21</f>
        <v>3563.09</v>
      </c>
      <c r="H22" s="23">
        <f>SUM(E22:G22)</f>
        <v>8562.80625</v>
      </c>
      <c r="I22" s="23">
        <f>I19-I20-I21</f>
        <v>3720</v>
      </c>
      <c r="J22" s="23">
        <f>J19-J20-J21</f>
        <v>2751.9399999999996</v>
      </c>
      <c r="K22" s="23">
        <f>K19-K20-K21</f>
        <v>2218.28</v>
      </c>
      <c r="L22" s="23">
        <f>SUM(I22:K22)</f>
        <v>8690.22</v>
      </c>
      <c r="M22" s="23">
        <f>M19-M20-M21</f>
        <v>2980.28</v>
      </c>
      <c r="N22" s="23">
        <f>N19-N20-N21</f>
        <v>2240.24</v>
      </c>
      <c r="O22" s="23">
        <f>O19-O20-O21</f>
        <v>2854.3799999999997</v>
      </c>
      <c r="P22" s="23">
        <f>SUM(M22:O22)</f>
        <v>8074.9</v>
      </c>
      <c r="Q22" s="23">
        <f>Q19-Q20-Q21</f>
        <v>4372.76</v>
      </c>
      <c r="R22" s="23">
        <f>R19-R20-R21</f>
        <v>4267.7</v>
      </c>
      <c r="S22" s="23">
        <f>S19-S20-S21</f>
        <v>5229.59</v>
      </c>
      <c r="T22" s="23">
        <f>SUM(Q22:S22)</f>
        <v>13870.05</v>
      </c>
      <c r="U22" s="2"/>
    </row>
    <row r="23" spans="1:21" ht="48.75" customHeight="1">
      <c r="A23" s="21" t="s">
        <v>42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43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34</v>
      </c>
      <c r="B25" s="22">
        <v>300</v>
      </c>
      <c r="C25" s="9">
        <f aca="true" t="shared" si="5" ref="C25:T25">C10-C15</f>
        <v>2258.4000000000015</v>
      </c>
      <c r="D25" s="9">
        <f t="shared" si="5"/>
        <v>2258.4000000000015</v>
      </c>
      <c r="E25" s="9">
        <f t="shared" si="5"/>
        <v>1348.98</v>
      </c>
      <c r="F25" s="9">
        <f t="shared" si="5"/>
        <v>-1269.5699999999997</v>
      </c>
      <c r="G25" s="9">
        <f t="shared" si="5"/>
        <v>254.1299999999992</v>
      </c>
      <c r="H25" s="9">
        <f t="shared" si="5"/>
        <v>333.52000000000044</v>
      </c>
      <c r="I25" s="9">
        <f t="shared" si="5"/>
        <v>-132.3100000000004</v>
      </c>
      <c r="J25" s="9">
        <f t="shared" si="5"/>
        <v>-203.32999999999947</v>
      </c>
      <c r="K25" s="9">
        <f t="shared" si="5"/>
        <v>1302.4099999999999</v>
      </c>
      <c r="L25" s="9">
        <f t="shared" si="5"/>
        <v>966.7700000000004</v>
      </c>
      <c r="M25" s="9">
        <f t="shared" si="5"/>
        <v>-474.1700000000001</v>
      </c>
      <c r="N25" s="9">
        <f t="shared" si="5"/>
        <v>2510.2499999999995</v>
      </c>
      <c r="O25" s="9">
        <f t="shared" si="5"/>
        <v>-3051.7999999999997</v>
      </c>
      <c r="P25" s="9">
        <f t="shared" si="5"/>
        <v>-1015.7200000000012</v>
      </c>
      <c r="Q25" s="9">
        <f t="shared" si="5"/>
        <v>-796.3999999999996</v>
      </c>
      <c r="R25" s="9">
        <f t="shared" si="5"/>
        <v>2813.9400000000005</v>
      </c>
      <c r="S25" s="9">
        <f t="shared" si="5"/>
        <v>226.55000000000018</v>
      </c>
      <c r="T25" s="9">
        <f t="shared" si="5"/>
        <v>1973.810000000005</v>
      </c>
      <c r="U25" s="2"/>
    </row>
    <row r="26" spans="1:21" ht="75.75" customHeight="1">
      <c r="A26" s="24" t="s">
        <v>41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39</v>
      </c>
      <c r="B27" s="22">
        <v>700</v>
      </c>
      <c r="C27" s="11">
        <v>0</v>
      </c>
      <c r="D27" s="11">
        <v>0</v>
      </c>
      <c r="E27" s="9">
        <f>E25-E26</f>
        <v>1348.98</v>
      </c>
      <c r="F27" s="9">
        <f aca="true" t="shared" si="6" ref="F27:T27">F25-F26</f>
        <v>-1269.5699999999997</v>
      </c>
      <c r="G27" s="9">
        <f t="shared" si="6"/>
        <v>254.1299999999992</v>
      </c>
      <c r="H27" s="9">
        <f t="shared" si="6"/>
        <v>333.52000000000044</v>
      </c>
      <c r="I27" s="9">
        <f t="shared" si="6"/>
        <v>-132.3100000000004</v>
      </c>
      <c r="J27" s="9">
        <f t="shared" si="6"/>
        <v>-203.32999999999947</v>
      </c>
      <c r="K27" s="9">
        <f t="shared" si="6"/>
        <v>1302.4099999999999</v>
      </c>
      <c r="L27" s="9">
        <f t="shared" si="6"/>
        <v>966.7700000000004</v>
      </c>
      <c r="M27" s="9">
        <f t="shared" si="6"/>
        <v>-474.1700000000001</v>
      </c>
      <c r="N27" s="9">
        <f t="shared" si="6"/>
        <v>2510.2499999999995</v>
      </c>
      <c r="O27" s="9">
        <f t="shared" si="6"/>
        <v>-3051.7999999999997</v>
      </c>
      <c r="P27" s="9">
        <f t="shared" si="6"/>
        <v>-1015.7200000000012</v>
      </c>
      <c r="Q27" s="9">
        <f t="shared" si="6"/>
        <v>-796.3999999999996</v>
      </c>
      <c r="R27" s="9">
        <f t="shared" si="6"/>
        <v>2813.9400000000005</v>
      </c>
      <c r="S27" s="9">
        <f t="shared" si="6"/>
        <v>226.55000000000018</v>
      </c>
      <c r="T27" s="9">
        <f t="shared" si="6"/>
        <v>1973.810000000005</v>
      </c>
      <c r="U27" s="2"/>
    </row>
    <row r="28" spans="1:21" ht="54" customHeight="1">
      <c r="A28" s="25" t="s">
        <v>37</v>
      </c>
      <c r="B28" s="22">
        <v>1000</v>
      </c>
      <c r="C28" s="8">
        <v>0</v>
      </c>
      <c r="D28" s="8">
        <v>2307.2</v>
      </c>
      <c r="E28" s="7">
        <f>D28</f>
        <v>2307.2</v>
      </c>
      <c r="F28" s="7">
        <f>E29</f>
        <v>3656.18</v>
      </c>
      <c r="G28" s="7">
        <f>F29</f>
        <v>2386.61</v>
      </c>
      <c r="H28" s="9">
        <f>E28</f>
        <v>2307.2</v>
      </c>
      <c r="I28" s="7">
        <f aca="true" t="shared" si="7" ref="I28:O28">H29</f>
        <v>2640.7200000000003</v>
      </c>
      <c r="J28" s="7">
        <f t="shared" si="7"/>
        <v>2508.41</v>
      </c>
      <c r="K28" s="7">
        <f t="shared" si="7"/>
        <v>2305.0800000000004</v>
      </c>
      <c r="L28" s="9">
        <f>I28</f>
        <v>2640.7200000000003</v>
      </c>
      <c r="M28" s="7">
        <f t="shared" si="7"/>
        <v>3607.4900000000007</v>
      </c>
      <c r="N28" s="7">
        <f t="shared" si="7"/>
        <v>3133.3200000000006</v>
      </c>
      <c r="O28" s="7">
        <f t="shared" si="7"/>
        <v>5643.57</v>
      </c>
      <c r="P28" s="9">
        <f>M28</f>
        <v>3607.4900000000007</v>
      </c>
      <c r="Q28" s="7">
        <f>P29</f>
        <v>2591.7699999999995</v>
      </c>
      <c r="R28" s="7">
        <f>Q29</f>
        <v>1795.37</v>
      </c>
      <c r="S28" s="7">
        <f>R29</f>
        <v>4609.31</v>
      </c>
      <c r="T28" s="9">
        <f>Q28</f>
        <v>2591.7699999999995</v>
      </c>
      <c r="U28" s="2"/>
    </row>
    <row r="29" spans="1:21" ht="53.25" customHeight="1">
      <c r="A29" s="25" t="s">
        <v>38</v>
      </c>
      <c r="B29" s="22">
        <v>1100</v>
      </c>
      <c r="C29" s="7">
        <v>0</v>
      </c>
      <c r="D29" s="9">
        <f>T29</f>
        <v>4565.5800000000045</v>
      </c>
      <c r="E29" s="7">
        <f aca="true" t="shared" si="8" ref="E29:L29">E27+E28</f>
        <v>3656.18</v>
      </c>
      <c r="F29" s="7">
        <f t="shared" si="8"/>
        <v>2386.61</v>
      </c>
      <c r="G29" s="7">
        <f>G27+G28</f>
        <v>2640.7399999999993</v>
      </c>
      <c r="H29" s="7">
        <f t="shared" si="8"/>
        <v>2640.7200000000003</v>
      </c>
      <c r="I29" s="7">
        <f>I27+I28</f>
        <v>2508.41</v>
      </c>
      <c r="J29" s="7">
        <f t="shared" si="8"/>
        <v>2305.0800000000004</v>
      </c>
      <c r="K29" s="7">
        <f t="shared" si="8"/>
        <v>3607.4900000000002</v>
      </c>
      <c r="L29" s="7">
        <f t="shared" si="8"/>
        <v>3607.4900000000007</v>
      </c>
      <c r="M29" s="7">
        <f aca="true" t="shared" si="9" ref="M29:T29">M27+M28</f>
        <v>3133.3200000000006</v>
      </c>
      <c r="N29" s="7">
        <f t="shared" si="9"/>
        <v>5643.57</v>
      </c>
      <c r="O29" s="7">
        <f t="shared" si="9"/>
        <v>2591.77</v>
      </c>
      <c r="P29" s="9">
        <f t="shared" si="9"/>
        <v>2591.7699999999995</v>
      </c>
      <c r="Q29" s="7">
        <f t="shared" si="9"/>
        <v>1795.37</v>
      </c>
      <c r="R29" s="7">
        <f t="shared" si="9"/>
        <v>4609.31</v>
      </c>
      <c r="S29" s="7">
        <f t="shared" si="9"/>
        <v>4835.860000000001</v>
      </c>
      <c r="T29" s="9">
        <f t="shared" si="9"/>
        <v>4565.5800000000045</v>
      </c>
      <c r="U29" s="2"/>
    </row>
    <row r="30" spans="1:21" ht="143.25" customHeight="1">
      <c r="A30" s="25" t="s">
        <v>40</v>
      </c>
      <c r="B30" s="22">
        <v>1200</v>
      </c>
      <c r="C30" s="8"/>
      <c r="D30" s="13">
        <v>0</v>
      </c>
      <c r="E30" s="7">
        <f>E28-E29</f>
        <v>-1348.98</v>
      </c>
      <c r="F30" s="7">
        <f aca="true" t="shared" si="10" ref="F30:P30">F28-F29</f>
        <v>1269.5699999999997</v>
      </c>
      <c r="G30" s="7">
        <f t="shared" si="10"/>
        <v>-254.1299999999992</v>
      </c>
      <c r="H30" s="7">
        <f t="shared" si="10"/>
        <v>-333.52000000000044</v>
      </c>
      <c r="I30" s="7">
        <f t="shared" si="10"/>
        <v>132.3100000000004</v>
      </c>
      <c r="J30" s="7">
        <f>J28-J29</f>
        <v>203.32999999999947</v>
      </c>
      <c r="K30" s="7">
        <f>K28-K29</f>
        <v>-1302.4099999999999</v>
      </c>
      <c r="L30" s="7">
        <f t="shared" si="10"/>
        <v>-966.7700000000004</v>
      </c>
      <c r="M30" s="7">
        <f t="shared" si="10"/>
        <v>474.1700000000001</v>
      </c>
      <c r="N30" s="7">
        <f>N28-N29</f>
        <v>-2510.249999999999</v>
      </c>
      <c r="O30" s="7">
        <f t="shared" si="10"/>
        <v>3051.7999999999997</v>
      </c>
      <c r="P30" s="7">
        <f t="shared" si="10"/>
        <v>1015.7200000000012</v>
      </c>
      <c r="Q30" s="7">
        <f>Q28-Q29</f>
        <v>796.3999999999996</v>
      </c>
      <c r="R30" s="7">
        <f>R28-R29</f>
        <v>-2813.9400000000005</v>
      </c>
      <c r="S30" s="7">
        <f>S28-S29</f>
        <v>-226.55000000000018</v>
      </c>
      <c r="T30" s="7">
        <f>T28-T29</f>
        <v>-1973.810000000005</v>
      </c>
      <c r="U30" s="2"/>
    </row>
    <row r="31" spans="1:21" ht="54" customHeight="1">
      <c r="A31" s="5" t="s">
        <v>35</v>
      </c>
      <c r="B31" s="44"/>
      <c r="C31" s="32"/>
      <c r="D31" s="45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2"/>
    </row>
    <row r="32" spans="1:21" ht="24.75" customHeight="1">
      <c r="A32" s="6" t="s">
        <v>36</v>
      </c>
      <c r="B32" s="44"/>
      <c r="C32" s="32"/>
      <c r="D32" s="4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2"/>
    </row>
    <row r="33" spans="1:21" ht="9" customHeight="1">
      <c r="A33" s="47" t="s">
        <v>49</v>
      </c>
      <c r="B33" s="47"/>
      <c r="C33" s="47"/>
      <c r="D33" s="47"/>
      <c r="E33" s="47"/>
      <c r="F33" s="47"/>
      <c r="G33" s="47"/>
      <c r="H33" s="47"/>
      <c r="I33" s="36"/>
      <c r="J33" s="38"/>
      <c r="K33" s="40" t="s">
        <v>50</v>
      </c>
      <c r="L33" s="40"/>
      <c r="M33" s="40"/>
      <c r="N33" s="40"/>
      <c r="O33" s="40"/>
      <c r="P33" s="40"/>
      <c r="Q33" s="30"/>
      <c r="R33" s="30"/>
      <c r="S33" s="30"/>
      <c r="T33" s="30"/>
      <c r="U33" s="35"/>
    </row>
    <row r="34" spans="1:21" ht="6" customHeight="1">
      <c r="A34" s="48"/>
      <c r="B34" s="48"/>
      <c r="C34" s="48"/>
      <c r="D34" s="48"/>
      <c r="E34" s="48"/>
      <c r="F34" s="48"/>
      <c r="G34" s="48"/>
      <c r="H34" s="48"/>
      <c r="I34" s="37"/>
      <c r="J34" s="39"/>
      <c r="K34" s="41"/>
      <c r="L34" s="41"/>
      <c r="M34" s="41"/>
      <c r="N34" s="41"/>
      <c r="O34" s="41"/>
      <c r="P34" s="41"/>
      <c r="Q34" s="31"/>
      <c r="R34" s="31"/>
      <c r="S34" s="31"/>
      <c r="T34" s="31"/>
      <c r="U34" s="35"/>
    </row>
    <row r="35" spans="1:21" ht="15" customHeight="1">
      <c r="A35" s="48"/>
      <c r="B35" s="48"/>
      <c r="C35" s="48"/>
      <c r="D35" s="48"/>
      <c r="E35" s="48"/>
      <c r="F35" s="48"/>
      <c r="G35" s="48"/>
      <c r="H35" s="48"/>
      <c r="I35" s="37"/>
      <c r="J35" s="39"/>
      <c r="K35" s="41"/>
      <c r="L35" s="41"/>
      <c r="M35" s="41"/>
      <c r="N35" s="41"/>
      <c r="O35" s="41"/>
      <c r="P35" s="41"/>
      <c r="Q35" s="31"/>
      <c r="R35" s="31"/>
      <c r="S35" s="31"/>
      <c r="T35" s="31"/>
      <c r="U35" s="35"/>
    </row>
    <row r="36" spans="1:21" ht="30" customHeight="1" hidden="1">
      <c r="A36" s="48"/>
      <c r="B36" s="48"/>
      <c r="C36" s="48"/>
      <c r="D36" s="48"/>
      <c r="E36" s="48"/>
      <c r="F36" s="48"/>
      <c r="G36" s="48"/>
      <c r="H36" s="48"/>
      <c r="I36" s="37"/>
      <c r="J36" s="39"/>
      <c r="K36" s="41"/>
      <c r="L36" s="41"/>
      <c r="M36" s="41"/>
      <c r="N36" s="41"/>
      <c r="O36" s="41"/>
      <c r="P36" s="41"/>
      <c r="Q36" s="31"/>
      <c r="R36" s="31"/>
      <c r="S36" s="31"/>
      <c r="T36" s="31"/>
      <c r="U36" s="35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44</v>
      </c>
      <c r="B38" s="29" t="s">
        <v>46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45209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2023-05-12T05:31:41Z</cp:lastPrinted>
  <dcterms:created xsi:type="dcterms:W3CDTF">2014-02-13T05:24:36Z</dcterms:created>
  <dcterms:modified xsi:type="dcterms:W3CDTF">2023-10-19T07:08:31Z</dcterms:modified>
  <cp:category/>
  <cp:version/>
  <cp:contentType/>
  <cp:contentStatus/>
</cp:coreProperties>
</file>