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'Лист1'!$A$1:$T$77</definedName>
  </definedNames>
  <calcPr fullCalcOnLoad="1"/>
</workbook>
</file>

<file path=xl/sharedStrings.xml><?xml version="1.0" encoding="utf-8"?>
<sst xmlns="http://schemas.openxmlformats.org/spreadsheetml/2006/main" count="88" uniqueCount="69">
  <si>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</si>
  <si>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</si>
  <si>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</si>
  <si>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</si>
  <si>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</si>
  <si>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</si>
  <si>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</si>
  <si>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</si>
  <si>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</si>
  <si>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</si>
  <si>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</si>
  <si>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</si>
  <si>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</si>
  <si>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</si>
  <si>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</si>
  <si>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</si>
  <si>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</si>
  <si>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</si>
  <si>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</si>
  <si>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</si>
  <si>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</si>
  <si>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</si>
  <si>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</si>
  <si>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</si>
  <si>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</si>
  <si>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</si>
  <si>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</si>
  <si>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</si>
  <si>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</si>
  <si>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</si>
  <si>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</si>
  <si>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</si>
  <si>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</si>
  <si>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</si>
  <si>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</si>
  <si>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</si>
  <si>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</si>
  <si>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</si>
  <si>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</si>
  <si>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</si>
  <si>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</si>
  <si>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</si>
  <si>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</si>
  <si>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</si>
  <si>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</si>
  <si>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</si>
  <si>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</si>
  <si>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</si>
  <si>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</si>
  <si>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</si>
  <si>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</si>
  <si>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</si>
  <si>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</si>
  <si>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</si>
  <si>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</si>
  <si>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</si>
  <si>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</si>
  <si>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</si>
  <si>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</si>
  <si>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</si>
  <si>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</si>
  <si>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</si>
  <si>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</si>
  <si>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</si>
  <si>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</si>
  <si>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Управление социально-экономического развития</t>
  </si>
  <si>
    <t>Периодичность: ежеквартальная</t>
  </si>
  <si>
    <t xml:space="preserve">(по состоянию на 01.01.2023 год первоначальная) </t>
  </si>
  <si>
    <t>Кассовый план исполнения бюджета  Муромского района на 2023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</si>
</sst>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view="pageBreakPreview" zoomScaleSheetLayoutView="100" zoomScalePageLayoutView="0" workbookViewId="0" topLeftCell="A1">
      <pane ySplit="9" topLeftCell="A16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67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66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0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/>
      <c r="G6" s="39"/>
      <c r="H6" s="39" t="s">
        <v>6</v>
      </c>
      <c r="I6" s="39" t="s">
        <v>7</v>
      </c>
      <c r="J6" s="39"/>
      <c r="K6" s="39"/>
      <c r="L6" s="39" t="s">
        <v>8</v>
      </c>
      <c r="M6" s="39" t="s">
        <v>9</v>
      </c>
      <c r="N6" s="39"/>
      <c r="O6" s="39"/>
      <c r="P6" s="39" t="s">
        <v>10</v>
      </c>
      <c r="Q6" s="39" t="s">
        <v>11</v>
      </c>
      <c r="R6" s="39"/>
      <c r="S6" s="39"/>
      <c r="T6" s="39" t="s">
        <v>12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13</v>
      </c>
      <c r="F8" s="6" t="s">
        <v>14</v>
      </c>
      <c r="G8" s="6" t="s">
        <v>15</v>
      </c>
      <c r="H8" s="39"/>
      <c r="I8" s="6" t="s">
        <v>16</v>
      </c>
      <c r="J8" s="6" t="s">
        <v>17</v>
      </c>
      <c r="K8" s="6" t="s">
        <v>18</v>
      </c>
      <c r="L8" s="39"/>
      <c r="M8" s="6" t="s">
        <v>19</v>
      </c>
      <c r="N8" s="6" t="s">
        <v>20</v>
      </c>
      <c r="O8" s="6" t="s">
        <v>21</v>
      </c>
      <c r="P8" s="39"/>
      <c r="Q8" s="6" t="s">
        <v>22</v>
      </c>
      <c r="R8" s="6" t="s">
        <v>23</v>
      </c>
      <c r="S8" s="6" t="s">
        <v>24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25</v>
      </c>
      <c r="B10" s="13" t="s">
        <v>48</v>
      </c>
      <c r="C10" s="11">
        <f>C12+C13</f>
        <v>539639.4</v>
      </c>
      <c r="D10" s="11">
        <f>D12+D13</f>
        <v>539639.4</v>
      </c>
      <c r="E10" s="11">
        <v>30958.7</v>
      </c>
      <c r="F10" s="11">
        <v>32763.9</v>
      </c>
      <c r="G10" s="11">
        <v>34963.6</v>
      </c>
      <c r="H10" s="11">
        <f>H12+H13</f>
        <v>98686.2</v>
      </c>
      <c r="I10" s="11">
        <v>40729.2</v>
      </c>
      <c r="J10" s="11">
        <v>39161.3</v>
      </c>
      <c r="K10" s="11">
        <v>46540.2</v>
      </c>
      <c r="L10" s="11">
        <f>L12+L13</f>
        <v>126430.7</v>
      </c>
      <c r="M10" s="11">
        <v>37920</v>
      </c>
      <c r="N10" s="11">
        <v>29348.9</v>
      </c>
      <c r="O10" s="11">
        <v>41725.8</v>
      </c>
      <c r="P10" s="11">
        <f>P12+P13+0.01</f>
        <v>108994.71</v>
      </c>
      <c r="Q10" s="11">
        <v>65573.8</v>
      </c>
      <c r="R10" s="11">
        <v>101872.3</v>
      </c>
      <c r="S10" s="11">
        <v>38081.7</v>
      </c>
      <c r="T10" s="11">
        <f>T12+T13</f>
        <v>205527.80000000002</v>
      </c>
      <c r="U10" s="7">
        <f>H10+L10+P10</f>
        <v>334111.61</v>
      </c>
    </row>
    <row r="11" spans="1:21" ht="18.75" customHeight="1">
      <c r="A11" s="8" t="s">
        <v>26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47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2" ht="26.25" customHeight="1">
      <c r="A12" s="8" t="s">
        <v>27</v>
      </c>
      <c r="B12" s="9" t="s">
        <v>49</v>
      </c>
      <c r="C12" s="10">
        <v>102362</v>
      </c>
      <c r="D12" s="10">
        <f>H12+L12+P12+T12</f>
        <v>102362</v>
      </c>
      <c r="E12" s="10">
        <v>4415</v>
      </c>
      <c r="F12" s="10">
        <v>6409.2</v>
      </c>
      <c r="G12" s="10">
        <v>8231.3</v>
      </c>
      <c r="H12" s="11">
        <f>SUM(E12:G12)</f>
        <v>19055.5</v>
      </c>
      <c r="I12" s="10">
        <v>8522.7</v>
      </c>
      <c r="J12" s="10">
        <v>6921.7</v>
      </c>
      <c r="K12" s="25">
        <v>8210.6</v>
      </c>
      <c r="L12" s="11">
        <f>SUM(I12:K12)</f>
        <v>23655</v>
      </c>
      <c r="M12" s="25">
        <v>10859.1</v>
      </c>
      <c r="N12" s="25">
        <v>6997.2</v>
      </c>
      <c r="O12" s="25">
        <v>8440.2</v>
      </c>
      <c r="P12" s="11">
        <f>SUM(M12:O12)</f>
        <v>26296.5</v>
      </c>
      <c r="Q12" s="10">
        <v>10744.7</v>
      </c>
      <c r="R12" s="10">
        <v>12029.2</v>
      </c>
      <c r="S12" s="10">
        <v>10581.1</v>
      </c>
      <c r="T12" s="11">
        <f>SUM(Q12:S12)</f>
        <v>33355</v>
      </c>
      <c r="U12" s="1"/>
      <c r="V12" s="14">
        <f>C10-C14</f>
        <v>-14086</v>
      </c>
    </row>
    <row r="13" spans="1:21" ht="28.5" customHeight="1">
      <c r="A13" s="8" t="s">
        <v>28</v>
      </c>
      <c r="B13" s="9" t="s">
        <v>50</v>
      </c>
      <c r="C13" s="10">
        <v>437277.4</v>
      </c>
      <c r="D13" s="10">
        <f>H13+L13+P13+T13</f>
        <v>437277.4</v>
      </c>
      <c r="E13" s="26">
        <f>E10-E12</f>
        <v>26543.7</v>
      </c>
      <c r="F13" s="26">
        <f>F10-F12</f>
        <v>26354.7</v>
      </c>
      <c r="G13" s="26">
        <f>G10-G12</f>
        <v>26732.3</v>
      </c>
      <c r="H13" s="11">
        <f>E13+F13+G13</f>
        <v>79630.7</v>
      </c>
      <c r="I13" s="10">
        <f>I10-I12</f>
        <v>32206.499999999996</v>
      </c>
      <c r="J13" s="10">
        <f>J10-J12</f>
        <v>32239.600000000002</v>
      </c>
      <c r="K13" s="10">
        <f>K10-K12</f>
        <v>38329.6</v>
      </c>
      <c r="L13" s="11">
        <f>I13+J13+K13</f>
        <v>102775.7</v>
      </c>
      <c r="M13" s="35">
        <f>M10-M12</f>
        <v>27060.9</v>
      </c>
      <c r="N13" s="35">
        <f>N10-N12</f>
        <v>22351.7</v>
      </c>
      <c r="O13" s="35">
        <f>O10-O12</f>
        <v>33285.600000000006</v>
      </c>
      <c r="P13" s="11">
        <f>M13+N13+O13</f>
        <v>82698.20000000001</v>
      </c>
      <c r="Q13" s="10">
        <f>Q10-Q12</f>
        <v>54829.100000000006</v>
      </c>
      <c r="R13" s="10">
        <f>R10-R12</f>
        <v>89843.1</v>
      </c>
      <c r="S13" s="10">
        <f>S10-S12</f>
        <v>27500.6</v>
      </c>
      <c r="T13" s="11">
        <f>Q13+R13+S13</f>
        <v>172172.80000000002</v>
      </c>
      <c r="U13" s="1"/>
    </row>
    <row r="14" spans="1:24" ht="48.75" customHeight="1">
      <c r="A14" s="12" t="s">
        <v>29</v>
      </c>
      <c r="B14" s="13" t="s">
        <v>51</v>
      </c>
      <c r="C14" s="11">
        <f>C20+C26+C29+C32</f>
        <v>553725.4</v>
      </c>
      <c r="D14" s="11">
        <f>SUM(D15:D18)</f>
        <v>553725.3999999999</v>
      </c>
      <c r="E14" s="11">
        <f aca="true" t="shared" si="0" ref="E14:T14">SUM(E15:E18)</f>
        <v>29674.940000000002</v>
      </c>
      <c r="F14" s="11">
        <f t="shared" si="0"/>
        <v>32147.739999999998</v>
      </c>
      <c r="G14" s="11">
        <f t="shared" si="0"/>
        <v>35752.781</v>
      </c>
      <c r="H14" s="11">
        <f>SUM(H15:H18)</f>
        <v>105836.761</v>
      </c>
      <c r="I14" s="11">
        <f t="shared" si="0"/>
        <v>36374.328</v>
      </c>
      <c r="J14" s="11">
        <f>SUM(J15:J18)</f>
        <v>43627.93</v>
      </c>
      <c r="K14" s="11">
        <f t="shared" si="0"/>
        <v>46193.384999999995</v>
      </c>
      <c r="L14" s="11">
        <f t="shared" si="0"/>
        <v>130867.24300000002</v>
      </c>
      <c r="M14" s="11">
        <f t="shared" si="0"/>
        <v>29292.52</v>
      </c>
      <c r="N14" s="11">
        <f t="shared" si="0"/>
        <v>58982.34</v>
      </c>
      <c r="O14" s="11">
        <f t="shared" si="0"/>
        <v>33718.865</v>
      </c>
      <c r="P14" s="11">
        <f>SUM(P15:P18)</f>
        <v>126559.125</v>
      </c>
      <c r="Q14" s="11">
        <f t="shared" si="0"/>
        <v>65115.075</v>
      </c>
      <c r="R14" s="11">
        <f t="shared" si="0"/>
        <v>79177.19</v>
      </c>
      <c r="S14" s="11">
        <f t="shared" si="0"/>
        <v>44630.706</v>
      </c>
      <c r="T14" s="11">
        <f t="shared" si="0"/>
        <v>190462.271</v>
      </c>
      <c r="U14" s="7">
        <f>H14+L14+P14</f>
        <v>363263.129</v>
      </c>
      <c r="V14" s="14"/>
      <c r="X14" s="14">
        <f>U10-U14+55743.55268</f>
        <v>26592.03367999997</v>
      </c>
    </row>
    <row r="15" spans="1:21" ht="29.25" customHeight="1">
      <c r="A15" s="8" t="s">
        <v>30</v>
      </c>
      <c r="B15" s="9" t="s">
        <v>52</v>
      </c>
      <c r="C15" s="11">
        <f>C21+C33</f>
        <v>54184.7</v>
      </c>
      <c r="D15" s="11">
        <f aca="true" t="shared" si="1" ref="D15:T15">D33+D21</f>
        <v>54184.704</v>
      </c>
      <c r="E15" s="11">
        <f t="shared" si="1"/>
        <v>5592</v>
      </c>
      <c r="F15" s="11">
        <f t="shared" si="1"/>
        <v>4997</v>
      </c>
      <c r="G15" s="11">
        <f t="shared" si="1"/>
        <v>5000</v>
      </c>
      <c r="H15" s="11">
        <f t="shared" si="1"/>
        <v>15589</v>
      </c>
      <c r="I15" s="11">
        <f t="shared" si="1"/>
        <v>3093</v>
      </c>
      <c r="J15" s="11">
        <f t="shared" si="1"/>
        <v>2997</v>
      </c>
      <c r="K15" s="11">
        <f t="shared" si="1"/>
        <v>3000</v>
      </c>
      <c r="L15" s="11">
        <f t="shared" si="1"/>
        <v>9090</v>
      </c>
      <c r="M15" s="11">
        <f t="shared" si="1"/>
        <v>3093</v>
      </c>
      <c r="N15" s="11">
        <f t="shared" si="1"/>
        <v>2998</v>
      </c>
      <c r="O15" s="11">
        <f t="shared" si="1"/>
        <v>3000</v>
      </c>
      <c r="P15" s="11">
        <f t="shared" si="1"/>
        <v>9091</v>
      </c>
      <c r="Q15" s="11">
        <f t="shared" si="1"/>
        <v>3592</v>
      </c>
      <c r="R15" s="11">
        <f t="shared" si="1"/>
        <v>4498</v>
      </c>
      <c r="S15" s="11">
        <f t="shared" si="1"/>
        <v>12324.704</v>
      </c>
      <c r="T15" s="11">
        <f t="shared" si="1"/>
        <v>20414.703999999998</v>
      </c>
      <c r="U15" s="7"/>
    </row>
    <row r="16" spans="1:21" ht="106.5" customHeight="1">
      <c r="A16" s="8" t="s">
        <v>31</v>
      </c>
      <c r="B16" s="9" t="s">
        <v>53</v>
      </c>
      <c r="C16" s="11">
        <f>C27+C30</f>
        <v>239080.59</v>
      </c>
      <c r="D16" s="11">
        <f>D22+D30+D27</f>
        <v>239080.59399999998</v>
      </c>
      <c r="E16" s="11">
        <f aca="true" t="shared" si="2" ref="E16:Q16">E22+E30</f>
        <v>15832.7</v>
      </c>
      <c r="F16" s="11">
        <f t="shared" si="2"/>
        <v>18546.3</v>
      </c>
      <c r="G16" s="11">
        <f t="shared" si="2"/>
        <v>21326.6</v>
      </c>
      <c r="H16" s="11">
        <f>H22+H30+H27</f>
        <v>60317.9</v>
      </c>
      <c r="I16" s="11">
        <f t="shared" si="2"/>
        <v>23277.178</v>
      </c>
      <c r="J16" s="11">
        <f t="shared" si="2"/>
        <v>19285.9</v>
      </c>
      <c r="K16" s="11">
        <f t="shared" si="2"/>
        <v>26728.7</v>
      </c>
      <c r="L16" s="11">
        <f>L22+L30+L27</f>
        <v>73963.37800000001</v>
      </c>
      <c r="M16" s="11">
        <f t="shared" si="2"/>
        <v>11066.2</v>
      </c>
      <c r="N16" s="11">
        <f t="shared" si="2"/>
        <v>12559.2</v>
      </c>
      <c r="O16" s="11">
        <f t="shared" si="2"/>
        <v>15407.6</v>
      </c>
      <c r="P16" s="11">
        <f>P22+P30+P27</f>
        <v>43598.4</v>
      </c>
      <c r="Q16" s="11">
        <f t="shared" si="2"/>
        <v>18691.2</v>
      </c>
      <c r="R16" s="11">
        <f>R22+R30+R27</f>
        <v>19809.8</v>
      </c>
      <c r="S16" s="11">
        <f>S22+S30+S27</f>
        <v>21160.615999999998</v>
      </c>
      <c r="T16" s="11">
        <f>T22+T30+T27</f>
        <v>61200.916</v>
      </c>
      <c r="U16" s="7"/>
    </row>
    <row r="17" spans="1:22" ht="52.5" customHeight="1">
      <c r="A17" s="8" t="s">
        <v>32</v>
      </c>
      <c r="B17" s="9" t="s">
        <v>54</v>
      </c>
      <c r="C17" s="11">
        <f>C34</f>
        <v>51.6</v>
      </c>
      <c r="D17" s="11">
        <f aca="true" t="shared" si="3" ref="D17:S17">D34</f>
        <v>51.6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51.6</v>
      </c>
      <c r="T17" s="11">
        <f>T34</f>
        <v>51.6</v>
      </c>
      <c r="U17" s="1"/>
      <c r="V17" s="14"/>
    </row>
    <row r="18" spans="1:21" ht="14.25" customHeight="1">
      <c r="A18" s="8" t="s">
        <v>33</v>
      </c>
      <c r="B18" s="9" t="s">
        <v>55</v>
      </c>
      <c r="C18" s="11">
        <f>C23+C28+C31+C35</f>
        <v>260408.50999999998</v>
      </c>
      <c r="D18" s="11">
        <f>D23+D31+D35+D28</f>
        <v>260408.50199999998</v>
      </c>
      <c r="E18" s="11">
        <f>E23+E25+E31+E35</f>
        <v>8250.240000000002</v>
      </c>
      <c r="F18" s="11">
        <f>F23+F25+F31+F35</f>
        <v>8604.439999999999</v>
      </c>
      <c r="G18" s="11">
        <f>G23+G25+G31+G35</f>
        <v>9426.181</v>
      </c>
      <c r="H18" s="11">
        <f>H23+H28+H31+H35</f>
        <v>29929.861</v>
      </c>
      <c r="I18" s="11">
        <f aca="true" t="shared" si="4" ref="I18:T18">I23+I28+I31+I35</f>
        <v>10004.150000000001</v>
      </c>
      <c r="J18" s="11">
        <f t="shared" si="4"/>
        <v>21345.03</v>
      </c>
      <c r="K18" s="11">
        <f t="shared" si="4"/>
        <v>16464.684999999998</v>
      </c>
      <c r="L18" s="11">
        <f>L23+L28+L31+L35</f>
        <v>47813.865</v>
      </c>
      <c r="M18" s="11">
        <f t="shared" si="4"/>
        <v>15133.32</v>
      </c>
      <c r="N18" s="11">
        <f t="shared" si="4"/>
        <v>43425.14</v>
      </c>
      <c r="O18" s="11">
        <f t="shared" si="4"/>
        <v>15311.265000000001</v>
      </c>
      <c r="P18" s="11">
        <f t="shared" si="4"/>
        <v>73869.72499999999</v>
      </c>
      <c r="Q18" s="11">
        <f t="shared" si="4"/>
        <v>42831.875</v>
      </c>
      <c r="R18" s="11">
        <f t="shared" si="4"/>
        <v>54869.39</v>
      </c>
      <c r="S18" s="11">
        <f t="shared" si="4"/>
        <v>11093.786000000002</v>
      </c>
      <c r="T18" s="11">
        <f t="shared" si="4"/>
        <v>108795.051</v>
      </c>
      <c r="U18" s="1"/>
    </row>
    <row r="19" spans="1:21" ht="51.75" customHeight="1">
      <c r="A19" s="8" t="s">
        <v>34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35</v>
      </c>
      <c r="B20" s="32"/>
      <c r="C20" s="29">
        <f>C21+C23</f>
        <v>189152.6</v>
      </c>
      <c r="D20" s="29">
        <f>D21+D22+D23</f>
        <v>189152.59999999998</v>
      </c>
      <c r="E20" s="29">
        <v>6467.06</v>
      </c>
      <c r="F20" s="29">
        <v>6264.05</v>
      </c>
      <c r="G20" s="29">
        <v>6775.86</v>
      </c>
      <c r="H20" s="29">
        <f>H22+H23+H21</f>
        <v>19506.97</v>
      </c>
      <c r="I20" s="29">
        <v>4351.56</v>
      </c>
      <c r="J20" s="29">
        <v>9727.05</v>
      </c>
      <c r="K20" s="29">
        <v>10113.98</v>
      </c>
      <c r="L20" s="29">
        <f>L22+L23+L21</f>
        <v>24192.59</v>
      </c>
      <c r="M20" s="29">
        <v>4548.74</v>
      </c>
      <c r="N20" s="29">
        <v>36634.56</v>
      </c>
      <c r="O20" s="29">
        <v>9570.16</v>
      </c>
      <c r="P20" s="29">
        <f>P22+P23+P21</f>
        <v>50753.45999999999</v>
      </c>
      <c r="Q20" s="29">
        <v>37730.26</v>
      </c>
      <c r="R20" s="29">
        <v>50901.61</v>
      </c>
      <c r="S20" s="29">
        <v>6067.71</v>
      </c>
      <c r="T20" s="29">
        <f>T22+T23+T21</f>
        <v>94699.58</v>
      </c>
      <c r="U20" s="7">
        <f>H20+L20</f>
        <v>43699.56</v>
      </c>
    </row>
    <row r="21" spans="1:21" ht="27" customHeight="1">
      <c r="A21" s="30" t="s">
        <v>30</v>
      </c>
      <c r="B21" s="28" t="s">
        <v>52</v>
      </c>
      <c r="C21" s="31">
        <v>9500</v>
      </c>
      <c r="D21" s="31">
        <f>H21+L21+P21+T21</f>
        <v>9500</v>
      </c>
      <c r="E21" s="31">
        <v>2500</v>
      </c>
      <c r="F21" s="31">
        <v>2000</v>
      </c>
      <c r="G21" s="31">
        <v>2000</v>
      </c>
      <c r="H21" s="29">
        <f>SUM(E21:G21)</f>
        <v>6500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/>
      <c r="O21" s="31"/>
      <c r="P21" s="29">
        <f>SUM(M21:O21)</f>
        <v>0</v>
      </c>
      <c r="Q21" s="31">
        <v>500</v>
      </c>
      <c r="R21" s="31">
        <v>1500</v>
      </c>
      <c r="S21" s="31">
        <v>1000</v>
      </c>
      <c r="T21" s="29">
        <f>SUM(Q21:S21)</f>
        <v>3000</v>
      </c>
      <c r="U21" s="1"/>
    </row>
    <row r="22" spans="1:22" ht="102">
      <c r="A22" s="30" t="s">
        <v>31</v>
      </c>
      <c r="B22" s="28" t="s">
        <v>53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29">
        <f>E22+F22+G22</f>
        <v>0</v>
      </c>
      <c r="I22" s="31">
        <v>0</v>
      </c>
      <c r="J22" s="31">
        <v>0</v>
      </c>
      <c r="K22" s="31">
        <v>0</v>
      </c>
      <c r="L22" s="29">
        <f>SUM(I22:K22)</f>
        <v>0</v>
      </c>
      <c r="M22" s="31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>
        <v>0</v>
      </c>
      <c r="S22" s="31">
        <v>0</v>
      </c>
      <c r="T22" s="29">
        <f>SUM(Q22:S22)</f>
        <v>0</v>
      </c>
      <c r="U22" s="7"/>
      <c r="V22" s="14"/>
    </row>
    <row r="23" spans="1:21" ht="13.5" customHeight="1">
      <c r="A23" s="30" t="s">
        <v>33</v>
      </c>
      <c r="B23" s="28" t="s">
        <v>55</v>
      </c>
      <c r="C23" s="10">
        <v>179652.6</v>
      </c>
      <c r="D23" s="31">
        <f>H23+L23+P23+T23</f>
        <v>179652.59999999998</v>
      </c>
      <c r="E23" s="31">
        <f>E20-E21-E22</f>
        <v>3967.0600000000004</v>
      </c>
      <c r="F23" s="31">
        <f>F20-F21-F22</f>
        <v>4264.05</v>
      </c>
      <c r="G23" s="31">
        <f>G20-G21-G22</f>
        <v>4775.86</v>
      </c>
      <c r="H23" s="29">
        <f>E23+F23+G23</f>
        <v>13006.970000000001</v>
      </c>
      <c r="I23" s="31">
        <f>I20-I21-I22</f>
        <v>4351.56</v>
      </c>
      <c r="J23" s="31">
        <f>J20-J21-J22</f>
        <v>9727.05</v>
      </c>
      <c r="K23" s="31">
        <f>K20-K21-K22</f>
        <v>10113.98</v>
      </c>
      <c r="L23" s="29">
        <f>SUM(I23:K23)</f>
        <v>24192.59</v>
      </c>
      <c r="M23" s="31">
        <f>M20-M21-M22</f>
        <v>4548.74</v>
      </c>
      <c r="N23" s="31">
        <f>N20-N21-N22</f>
        <v>36634.56</v>
      </c>
      <c r="O23" s="31">
        <f>O20-O21-O22</f>
        <v>9570.16</v>
      </c>
      <c r="P23" s="29">
        <f>SUM(M23:O23)</f>
        <v>50753.45999999999</v>
      </c>
      <c r="Q23" s="31">
        <f>Q20-Q21-Q22</f>
        <v>37230.26</v>
      </c>
      <c r="R23" s="31">
        <f>R20-R21-R22</f>
        <v>49401.61</v>
      </c>
      <c r="S23" s="31">
        <f>S20-S21-S22</f>
        <v>5067.71</v>
      </c>
      <c r="T23" s="29">
        <f>SUM(Q23:S23)</f>
        <v>91699.58</v>
      </c>
      <c r="U23" s="1"/>
    </row>
    <row r="24" spans="1:21" ht="52.5" customHeight="1" hidden="1">
      <c r="A24" s="15" t="s">
        <v>36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33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1" ht="52.5" customHeight="1">
      <c r="A26" s="15" t="s">
        <v>65</v>
      </c>
      <c r="B26" s="9"/>
      <c r="C26" s="11">
        <f>C27+C28</f>
        <v>35216.4</v>
      </c>
      <c r="D26" s="11">
        <f>D27+D28</f>
        <v>35216.4</v>
      </c>
      <c r="E26" s="11">
        <v>2672.8</v>
      </c>
      <c r="F26" s="11">
        <v>2736.8</v>
      </c>
      <c r="G26" s="11">
        <v>2851.7</v>
      </c>
      <c r="H26" s="11">
        <f>E26+F26+G26</f>
        <v>8261.3</v>
      </c>
      <c r="I26" s="11">
        <v>2692.3</v>
      </c>
      <c r="J26" s="11">
        <v>3805</v>
      </c>
      <c r="K26" s="11">
        <v>2808.3</v>
      </c>
      <c r="L26" s="11">
        <f>I26+J26+K26</f>
        <v>9305.6</v>
      </c>
      <c r="M26" s="11">
        <v>2851.4</v>
      </c>
      <c r="N26" s="11">
        <v>3756.9</v>
      </c>
      <c r="O26" s="11">
        <v>2695.8</v>
      </c>
      <c r="P26" s="11">
        <f>SUM(M26:O26)</f>
        <v>9304.1</v>
      </c>
      <c r="Q26" s="11">
        <v>2852.3</v>
      </c>
      <c r="R26" s="11">
        <v>2708.2</v>
      </c>
      <c r="S26" s="11">
        <v>2784.9</v>
      </c>
      <c r="T26" s="11">
        <f>SUM(Q26:S26)</f>
        <v>8345.4</v>
      </c>
      <c r="U26" s="7">
        <f>H26+L26</f>
        <v>17566.9</v>
      </c>
    </row>
    <row r="27" spans="1:21" ht="120" customHeight="1">
      <c r="A27" s="8" t="s">
        <v>31</v>
      </c>
      <c r="B27" s="9"/>
      <c r="C27" s="10">
        <v>18521.5</v>
      </c>
      <c r="D27" s="10">
        <f>H27+L27+P27+T27</f>
        <v>18521.5</v>
      </c>
      <c r="E27" s="10">
        <v>1504.8</v>
      </c>
      <c r="F27" s="10">
        <v>1568.8</v>
      </c>
      <c r="G27" s="10">
        <v>1538.7</v>
      </c>
      <c r="H27" s="11">
        <f>E27+F27+G27</f>
        <v>4612.3</v>
      </c>
      <c r="I27" s="10">
        <v>1524.3</v>
      </c>
      <c r="J27" s="10">
        <v>1617</v>
      </c>
      <c r="K27" s="10">
        <v>1530.3</v>
      </c>
      <c r="L27" s="11">
        <f>I27+J27+K27</f>
        <v>4671.6</v>
      </c>
      <c r="M27" s="10">
        <v>1510.8</v>
      </c>
      <c r="N27" s="10">
        <v>1526.8</v>
      </c>
      <c r="O27" s="10">
        <v>1527.8</v>
      </c>
      <c r="P27" s="11">
        <f>M27+N27+O27</f>
        <v>4565.4</v>
      </c>
      <c r="Q27" s="10">
        <v>1539.3</v>
      </c>
      <c r="R27" s="10">
        <v>1532.8</v>
      </c>
      <c r="S27" s="10">
        <v>1600.1</v>
      </c>
      <c r="T27" s="11">
        <f>Q27+R27+S27</f>
        <v>4672.2</v>
      </c>
      <c r="U27" s="7"/>
    </row>
    <row r="28" spans="1:21" ht="51" customHeight="1">
      <c r="A28" s="8" t="s">
        <v>33</v>
      </c>
      <c r="B28" s="9"/>
      <c r="C28" s="10">
        <v>16694.9</v>
      </c>
      <c r="D28" s="10">
        <f>H28+L28+P28+T28</f>
        <v>16694.9</v>
      </c>
      <c r="E28" s="10">
        <f>E26-E27</f>
        <v>1168.0000000000002</v>
      </c>
      <c r="F28" s="10">
        <f aca="true" t="shared" si="6" ref="F28:T28">F26-F27</f>
        <v>1168.0000000000002</v>
      </c>
      <c r="G28" s="10">
        <f t="shared" si="6"/>
        <v>1312.9999999999998</v>
      </c>
      <c r="H28" s="10">
        <f t="shared" si="6"/>
        <v>3648.999999999999</v>
      </c>
      <c r="I28" s="10">
        <f t="shared" si="6"/>
        <v>1168.0000000000002</v>
      </c>
      <c r="J28" s="10">
        <f t="shared" si="6"/>
        <v>2188</v>
      </c>
      <c r="K28" s="10">
        <f t="shared" si="6"/>
        <v>1278.0000000000002</v>
      </c>
      <c r="L28" s="10">
        <f t="shared" si="6"/>
        <v>4634</v>
      </c>
      <c r="M28" s="10">
        <f t="shared" si="6"/>
        <v>1340.6000000000001</v>
      </c>
      <c r="N28" s="10">
        <f t="shared" si="6"/>
        <v>2230.1000000000004</v>
      </c>
      <c r="O28" s="10">
        <f t="shared" si="6"/>
        <v>1168.0000000000002</v>
      </c>
      <c r="P28" s="10">
        <f t="shared" si="6"/>
        <v>4738.700000000001</v>
      </c>
      <c r="Q28" s="10">
        <f t="shared" si="6"/>
        <v>1313.0000000000002</v>
      </c>
      <c r="R28" s="10">
        <f t="shared" si="6"/>
        <v>1175.3999999999999</v>
      </c>
      <c r="S28" s="10">
        <f t="shared" si="6"/>
        <v>1184.8000000000002</v>
      </c>
      <c r="T28" s="10">
        <f t="shared" si="6"/>
        <v>3673.2</v>
      </c>
      <c r="U28" s="7"/>
    </row>
    <row r="29" spans="1:22" ht="54" customHeight="1">
      <c r="A29" s="27" t="s">
        <v>37</v>
      </c>
      <c r="B29" s="28"/>
      <c r="C29" s="29">
        <f>C30+C31</f>
        <v>272356.2</v>
      </c>
      <c r="D29" s="29">
        <f>D30+D31</f>
        <v>272356.19999999995</v>
      </c>
      <c r="E29" s="29">
        <v>19238.38</v>
      </c>
      <c r="F29" s="29">
        <v>21951.19</v>
      </c>
      <c r="G29" s="29">
        <v>24995.421</v>
      </c>
      <c r="H29" s="29">
        <f>H30+H31</f>
        <v>66184.991</v>
      </c>
      <c r="I29" s="29">
        <v>26688.268</v>
      </c>
      <c r="J29" s="29">
        <v>27695.38</v>
      </c>
      <c r="K29" s="29">
        <v>30723.905</v>
      </c>
      <c r="L29" s="29">
        <f>I29+J29+K29</f>
        <v>85107.553</v>
      </c>
      <c r="M29" s="29">
        <v>19075.68</v>
      </c>
      <c r="N29" s="29">
        <v>15883.18</v>
      </c>
      <c r="O29" s="29">
        <v>19086.205</v>
      </c>
      <c r="P29" s="29">
        <f>P30+P31</f>
        <v>54045.065</v>
      </c>
      <c r="Q29" s="29">
        <v>22099.315</v>
      </c>
      <c r="R29" s="29">
        <v>21683.88</v>
      </c>
      <c r="S29" s="29">
        <v>23235.396</v>
      </c>
      <c r="T29" s="29">
        <f>T30+T31</f>
        <v>67018.591</v>
      </c>
      <c r="U29" s="7">
        <f>H29+L29</f>
        <v>151292.544</v>
      </c>
      <c r="V29" s="14"/>
    </row>
    <row r="30" spans="1:22" ht="102">
      <c r="A30" s="30" t="s">
        <v>31</v>
      </c>
      <c r="B30" s="28" t="s">
        <v>53</v>
      </c>
      <c r="C30" s="31">
        <v>220559.09</v>
      </c>
      <c r="D30" s="31">
        <f>H30+L30+P30+T30</f>
        <v>220559.09399999998</v>
      </c>
      <c r="E30" s="31">
        <v>15832.7</v>
      </c>
      <c r="F30" s="31">
        <v>18546.3</v>
      </c>
      <c r="G30" s="31">
        <v>21326.6</v>
      </c>
      <c r="H30" s="29">
        <f>E30+F30+G30</f>
        <v>55705.6</v>
      </c>
      <c r="I30" s="31">
        <v>23277.178</v>
      </c>
      <c r="J30" s="31">
        <v>19285.9</v>
      </c>
      <c r="K30" s="31">
        <v>26728.7</v>
      </c>
      <c r="L30" s="29">
        <f>I30+J30+K30</f>
        <v>69291.778</v>
      </c>
      <c r="M30" s="31">
        <v>11066.2</v>
      </c>
      <c r="N30" s="31">
        <v>12559.2</v>
      </c>
      <c r="O30" s="31">
        <v>15407.6</v>
      </c>
      <c r="P30" s="29">
        <f>SUM(M30:O30)</f>
        <v>39033</v>
      </c>
      <c r="Q30" s="31">
        <v>18691.2</v>
      </c>
      <c r="R30" s="31">
        <v>18277</v>
      </c>
      <c r="S30" s="31">
        <v>19560.516</v>
      </c>
      <c r="T30" s="29">
        <f>SUM(Q30:S30)</f>
        <v>56528.716</v>
      </c>
      <c r="U30" s="7"/>
      <c r="V30" s="14"/>
    </row>
    <row r="31" spans="1:21" ht="37.5" customHeight="1">
      <c r="A31" s="30" t="s">
        <v>33</v>
      </c>
      <c r="B31" s="28" t="s">
        <v>55</v>
      </c>
      <c r="C31" s="31">
        <v>51797.11</v>
      </c>
      <c r="D31" s="31">
        <f>H31+L31+P31+T31</f>
        <v>51797.106</v>
      </c>
      <c r="E31" s="31">
        <f>E29-E30</f>
        <v>3405.6800000000003</v>
      </c>
      <c r="F31" s="31">
        <f>F29-F30</f>
        <v>3404.8899999999994</v>
      </c>
      <c r="G31" s="31">
        <f>G29-G30</f>
        <v>3668.821</v>
      </c>
      <c r="H31" s="29">
        <f>E31+F31+G31</f>
        <v>10479.391</v>
      </c>
      <c r="I31" s="31">
        <f>I29-I30</f>
        <v>3411.09</v>
      </c>
      <c r="J31" s="31">
        <f>J29-J30</f>
        <v>8409.48</v>
      </c>
      <c r="K31" s="31">
        <f>K29-K30</f>
        <v>3995.204999999998</v>
      </c>
      <c r="L31" s="29">
        <f>I31+J31+K31</f>
        <v>15815.774999999998</v>
      </c>
      <c r="M31" s="31">
        <f>M29-M30</f>
        <v>8009.48</v>
      </c>
      <c r="N31" s="31">
        <f>N29-N30</f>
        <v>3323.9799999999996</v>
      </c>
      <c r="O31" s="31">
        <f>O29-O30</f>
        <v>3678.6050000000014</v>
      </c>
      <c r="P31" s="29">
        <f>SUM(M31:O31)</f>
        <v>15012.065</v>
      </c>
      <c r="Q31" s="31">
        <f>Q29-Q30</f>
        <v>3408.114999999998</v>
      </c>
      <c r="R31" s="31">
        <f>R29-R30</f>
        <v>3406.880000000001</v>
      </c>
      <c r="S31" s="31">
        <f>S29-S30</f>
        <v>3674.880000000001</v>
      </c>
      <c r="T31" s="29">
        <f>SUM(Q31:S31)</f>
        <v>10489.875</v>
      </c>
      <c r="U31" s="1"/>
    </row>
    <row r="32" spans="1:21" ht="54.75" customHeight="1">
      <c r="A32" s="27" t="s">
        <v>38</v>
      </c>
      <c r="B32" s="28"/>
      <c r="C32" s="29">
        <f>C33+C34+C35</f>
        <v>57000.2</v>
      </c>
      <c r="D32" s="29">
        <f>D33+D34+D35</f>
        <v>57000.2</v>
      </c>
      <c r="E32" s="29">
        <v>3969.5</v>
      </c>
      <c r="F32" s="29">
        <v>3932.5</v>
      </c>
      <c r="G32" s="29">
        <v>3981.5</v>
      </c>
      <c r="H32" s="29">
        <f>SUM(H33:H35)</f>
        <v>11883.5</v>
      </c>
      <c r="I32" s="29">
        <v>4166.5</v>
      </c>
      <c r="J32" s="29">
        <v>4017.5</v>
      </c>
      <c r="K32" s="29">
        <v>4077.5</v>
      </c>
      <c r="L32" s="29">
        <f>I32+J32+K32</f>
        <v>12261.5</v>
      </c>
      <c r="M32" s="29">
        <v>4327.5</v>
      </c>
      <c r="N32" s="29">
        <v>4234.5</v>
      </c>
      <c r="O32" s="29">
        <v>3894.5</v>
      </c>
      <c r="P32" s="29">
        <f>SUM(P33:P35)</f>
        <v>12456.5</v>
      </c>
      <c r="Q32" s="29">
        <v>3972.5</v>
      </c>
      <c r="R32" s="29">
        <v>3883.5</v>
      </c>
      <c r="S32" s="29">
        <v>12542.7</v>
      </c>
      <c r="T32" s="29">
        <f>SUM(T33:T35)</f>
        <v>20398.699999999997</v>
      </c>
      <c r="U32" s="7">
        <f>H32+L32</f>
        <v>24145</v>
      </c>
    </row>
    <row r="33" spans="1:21" ht="33" customHeight="1">
      <c r="A33" s="30" t="s">
        <v>30</v>
      </c>
      <c r="B33" s="28" t="s">
        <v>52</v>
      </c>
      <c r="C33" s="31">
        <v>44684.7</v>
      </c>
      <c r="D33" s="31">
        <f>H33+L33+P33+T33</f>
        <v>44684.704</v>
      </c>
      <c r="E33" s="31">
        <v>3092</v>
      </c>
      <c r="F33" s="31">
        <v>2997</v>
      </c>
      <c r="G33" s="31">
        <v>3000</v>
      </c>
      <c r="H33" s="29">
        <f>SUM(E33:G33)</f>
        <v>9089</v>
      </c>
      <c r="I33" s="31">
        <v>3093</v>
      </c>
      <c r="J33" s="31">
        <v>2997</v>
      </c>
      <c r="K33" s="31">
        <v>3000</v>
      </c>
      <c r="L33" s="29">
        <f>I33+J33+K33</f>
        <v>9090</v>
      </c>
      <c r="M33" s="31">
        <v>3093</v>
      </c>
      <c r="N33" s="31">
        <v>2998</v>
      </c>
      <c r="O33" s="31">
        <v>3000</v>
      </c>
      <c r="P33" s="29">
        <f>SUM(M33:O33)</f>
        <v>9091</v>
      </c>
      <c r="Q33" s="31">
        <v>3092</v>
      </c>
      <c r="R33" s="31">
        <v>2998</v>
      </c>
      <c r="S33" s="31">
        <v>11324.704</v>
      </c>
      <c r="T33" s="29">
        <f>SUM(Q33:S33)</f>
        <v>17414.703999999998</v>
      </c>
      <c r="U33" s="1"/>
    </row>
    <row r="34" spans="1:21" ht="55.5" customHeight="1">
      <c r="A34" s="30" t="s">
        <v>32</v>
      </c>
      <c r="B34" s="28" t="s">
        <v>54</v>
      </c>
      <c r="C34" s="31">
        <v>51.6</v>
      </c>
      <c r="D34" s="31">
        <f>H34+L34+P34+T34</f>
        <v>51.6</v>
      </c>
      <c r="E34" s="31">
        <v>0</v>
      </c>
      <c r="F34" s="31">
        <v>0</v>
      </c>
      <c r="G34" s="31">
        <v>0</v>
      </c>
      <c r="H34" s="29">
        <f>SUM(E34:G34)</f>
        <v>0</v>
      </c>
      <c r="I34" s="31">
        <v>0</v>
      </c>
      <c r="J34" s="31">
        <v>0</v>
      </c>
      <c r="K34" s="31">
        <v>0</v>
      </c>
      <c r="L34" s="29">
        <f>SUM(I34:K34)</f>
        <v>0</v>
      </c>
      <c r="M34" s="31">
        <v>0</v>
      </c>
      <c r="N34" s="31">
        <v>0</v>
      </c>
      <c r="O34" s="31">
        <v>0</v>
      </c>
      <c r="P34" s="29">
        <f>SUM(M34:O34)</f>
        <v>0</v>
      </c>
      <c r="Q34" s="31">
        <v>0</v>
      </c>
      <c r="R34" s="31">
        <v>0</v>
      </c>
      <c r="S34" s="31">
        <v>51.6</v>
      </c>
      <c r="T34" s="29">
        <f>SUM(Q34:S34)</f>
        <v>51.6</v>
      </c>
      <c r="U34" s="1"/>
    </row>
    <row r="35" spans="1:21" ht="18" customHeight="1">
      <c r="A35" s="30" t="s">
        <v>33</v>
      </c>
      <c r="B35" s="28" t="s">
        <v>55</v>
      </c>
      <c r="C35" s="31">
        <v>12263.9</v>
      </c>
      <c r="D35" s="31">
        <f>H35++L35+P35+T35</f>
        <v>12263.896</v>
      </c>
      <c r="E35" s="31">
        <f>E32-E33-E34</f>
        <v>877.5</v>
      </c>
      <c r="F35" s="31">
        <f>F32-F33-F34</f>
        <v>935.5</v>
      </c>
      <c r="G35" s="31">
        <f>G32-G33-G34</f>
        <v>981.5</v>
      </c>
      <c r="H35" s="29">
        <f>SUM(E35:G35)</f>
        <v>2794.5</v>
      </c>
      <c r="I35" s="31">
        <f>I32-I33-I34</f>
        <v>1073.5</v>
      </c>
      <c r="J35" s="31">
        <f>J32-J33-J34</f>
        <v>1020.5</v>
      </c>
      <c r="K35" s="31">
        <f>K32-K33-K34</f>
        <v>1077.5</v>
      </c>
      <c r="L35" s="29">
        <f>SUM(I35:K35)</f>
        <v>3171.5</v>
      </c>
      <c r="M35" s="31">
        <f>M32-M33-M34</f>
        <v>1234.5</v>
      </c>
      <c r="N35" s="31">
        <f>N32-N33-N34</f>
        <v>1236.5</v>
      </c>
      <c r="O35" s="31">
        <f>O32-O33-O34</f>
        <v>894.5</v>
      </c>
      <c r="P35" s="29">
        <f>SUM(M35:O35)</f>
        <v>3365.5</v>
      </c>
      <c r="Q35" s="31">
        <f>Q32-Q33-Q34</f>
        <v>880.5</v>
      </c>
      <c r="R35" s="31">
        <f>R32-R33-R34</f>
        <v>885.5</v>
      </c>
      <c r="S35" s="31">
        <f>S32-S33-S34</f>
        <v>1166.396000000001</v>
      </c>
      <c r="T35" s="29">
        <f>Q35+R35+S35</f>
        <v>2932.396000000001</v>
      </c>
      <c r="U35" s="1"/>
    </row>
    <row r="36" spans="1:21" ht="24" customHeight="1">
      <c r="A36" s="12" t="s">
        <v>39</v>
      </c>
      <c r="B36" s="13" t="s">
        <v>56</v>
      </c>
      <c r="C36" s="11">
        <f aca="true" t="shared" si="7" ref="C36:S36">C10-C14</f>
        <v>-14086</v>
      </c>
      <c r="D36" s="11">
        <f t="shared" si="7"/>
        <v>-14085.999999999884</v>
      </c>
      <c r="E36" s="11">
        <f t="shared" si="7"/>
        <v>1283.7599999999984</v>
      </c>
      <c r="F36" s="11">
        <f t="shared" si="7"/>
        <v>616.1600000000035</v>
      </c>
      <c r="G36" s="11">
        <f t="shared" si="7"/>
        <v>-789.1810000000041</v>
      </c>
      <c r="H36" s="11">
        <f t="shared" si="7"/>
        <v>-7150.5610000000015</v>
      </c>
      <c r="I36" s="22">
        <f t="shared" si="7"/>
        <v>4354.871999999996</v>
      </c>
      <c r="J36" s="11">
        <f t="shared" si="7"/>
        <v>-4466.629999999997</v>
      </c>
      <c r="K36" s="11">
        <f t="shared" si="7"/>
        <v>346.8150000000023</v>
      </c>
      <c r="L36" s="11">
        <f t="shared" si="7"/>
        <v>-4436.54300000002</v>
      </c>
      <c r="M36" s="11">
        <f t="shared" si="7"/>
        <v>8627.48</v>
      </c>
      <c r="N36" s="11">
        <f t="shared" si="7"/>
        <v>-29633.439999999995</v>
      </c>
      <c r="O36" s="11">
        <f t="shared" si="7"/>
        <v>8006.935000000005</v>
      </c>
      <c r="P36" s="11">
        <f t="shared" si="7"/>
        <v>-17564.414999999994</v>
      </c>
      <c r="Q36" s="11">
        <f t="shared" si="7"/>
        <v>458.7250000000058</v>
      </c>
      <c r="R36" s="11">
        <f t="shared" si="7"/>
        <v>22695.11</v>
      </c>
      <c r="S36" s="11">
        <f t="shared" si="7"/>
        <v>-6549.006000000001</v>
      </c>
      <c r="T36" s="11">
        <f>T10-T14-0.02</f>
        <v>15065.50900000001</v>
      </c>
      <c r="U36" s="1"/>
    </row>
    <row r="37" spans="1:21" ht="24" customHeight="1">
      <c r="A37" s="12" t="s">
        <v>62</v>
      </c>
      <c r="B37" s="13" t="s">
        <v>59</v>
      </c>
      <c r="C37" s="11"/>
      <c r="D37" s="11"/>
      <c r="E37" s="11"/>
      <c r="F37" s="11"/>
      <c r="G37" s="11"/>
      <c r="H37" s="11"/>
      <c r="I37" s="2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"/>
    </row>
    <row r="38" spans="1:21" ht="75.75" customHeight="1">
      <c r="A38" s="17" t="s">
        <v>40</v>
      </c>
      <c r="B38" s="13" t="s">
        <v>57</v>
      </c>
      <c r="C38" s="11"/>
      <c r="D38" s="11"/>
      <c r="E38" s="18"/>
      <c r="F38" s="18"/>
      <c r="G38" s="18"/>
      <c r="H38" s="11">
        <f>SUM(E38:G38)</f>
        <v>0</v>
      </c>
      <c r="I38" s="18"/>
      <c r="J38" s="18"/>
      <c r="K38" s="18"/>
      <c r="L38" s="11">
        <f>I38+J38+K38</f>
        <v>0</v>
      </c>
      <c r="M38" s="11"/>
      <c r="N38" s="18"/>
      <c r="O38" s="18"/>
      <c r="P38" s="11">
        <f>M38+N38+O38</f>
        <v>0</v>
      </c>
      <c r="Q38" s="11"/>
      <c r="R38" s="18"/>
      <c r="S38" s="11"/>
      <c r="T38" s="11">
        <f>Q38+R38+S38</f>
        <v>0</v>
      </c>
      <c r="U38" s="1"/>
    </row>
    <row r="39" spans="1:21" ht="110.25" customHeight="1">
      <c r="A39" s="17" t="s">
        <v>41</v>
      </c>
      <c r="B39" s="13" t="s">
        <v>58</v>
      </c>
      <c r="C39" s="11">
        <f>C36+C37-C38</f>
        <v>-14086</v>
      </c>
      <c r="D39" s="11">
        <f>D36+D37-D38</f>
        <v>-14085.999999999884</v>
      </c>
      <c r="E39" s="11">
        <f aca="true" t="shared" si="8" ref="E39:T39">E36+E37-E38</f>
        <v>1283.7599999999984</v>
      </c>
      <c r="F39" s="11">
        <f>F36+F37-F38</f>
        <v>616.1600000000035</v>
      </c>
      <c r="G39" s="11">
        <f t="shared" si="8"/>
        <v>-789.1810000000041</v>
      </c>
      <c r="H39" s="11">
        <f t="shared" si="8"/>
        <v>-7150.5610000000015</v>
      </c>
      <c r="I39" s="11">
        <f t="shared" si="8"/>
        <v>4354.871999999996</v>
      </c>
      <c r="J39" s="11">
        <f t="shared" si="8"/>
        <v>-4466.629999999997</v>
      </c>
      <c r="K39" s="11">
        <f t="shared" si="8"/>
        <v>346.8150000000023</v>
      </c>
      <c r="L39" s="11">
        <f t="shared" si="8"/>
        <v>-4436.54300000002</v>
      </c>
      <c r="M39" s="11">
        <f t="shared" si="8"/>
        <v>8627.48</v>
      </c>
      <c r="N39" s="11">
        <f t="shared" si="8"/>
        <v>-29633.439999999995</v>
      </c>
      <c r="O39" s="11">
        <f t="shared" si="8"/>
        <v>8006.935000000005</v>
      </c>
      <c r="P39" s="11">
        <f t="shared" si="8"/>
        <v>-17564.414999999994</v>
      </c>
      <c r="Q39" s="11">
        <f t="shared" si="8"/>
        <v>458.7250000000058</v>
      </c>
      <c r="R39" s="11">
        <f t="shared" si="8"/>
        <v>22695.11</v>
      </c>
      <c r="S39" s="11">
        <f t="shared" si="8"/>
        <v>-6549.006000000001</v>
      </c>
      <c r="T39" s="11">
        <f t="shared" si="8"/>
        <v>15065.50900000001</v>
      </c>
      <c r="U39" s="1"/>
    </row>
    <row r="40" spans="1:20" ht="38.25">
      <c r="A40" s="17" t="s">
        <v>42</v>
      </c>
      <c r="B40" s="13">
        <v>1000</v>
      </c>
      <c r="C40" s="10">
        <v>0</v>
      </c>
      <c r="D40" s="10">
        <v>54506.191</v>
      </c>
      <c r="E40" s="10">
        <f>D40</f>
        <v>54506.191</v>
      </c>
      <c r="F40" s="10">
        <f>E41</f>
        <v>55789.951</v>
      </c>
      <c r="G40" s="10">
        <f>F41</f>
        <v>56406.111000000004</v>
      </c>
      <c r="H40" s="11">
        <f>E40</f>
        <v>54506.191</v>
      </c>
      <c r="I40" s="10">
        <f>H41</f>
        <v>47355.63</v>
      </c>
      <c r="J40" s="10">
        <f>I41</f>
        <v>51710.50199999999</v>
      </c>
      <c r="K40" s="10">
        <f>J41</f>
        <v>47243.871999999996</v>
      </c>
      <c r="L40" s="11">
        <f>I40</f>
        <v>47355.63</v>
      </c>
      <c r="M40" s="10">
        <f>L41</f>
        <v>42919.08699999998</v>
      </c>
      <c r="N40" s="10">
        <f>M41</f>
        <v>51546.56699999998</v>
      </c>
      <c r="O40" s="10">
        <f>N41</f>
        <v>21913.126999999986</v>
      </c>
      <c r="P40" s="11">
        <f>M40</f>
        <v>42919.08699999998</v>
      </c>
      <c r="Q40" s="10">
        <f>P41</f>
        <v>25354.671999999984</v>
      </c>
      <c r="R40" s="10">
        <f>Q41</f>
        <v>25813.39699999999</v>
      </c>
      <c r="S40" s="10">
        <f>R41</f>
        <v>48508.50699999999</v>
      </c>
      <c r="T40" s="11">
        <f>Q40</f>
        <v>25354.671999999984</v>
      </c>
    </row>
    <row r="41" spans="1:21" ht="38.25">
      <c r="A41" s="17" t="s">
        <v>43</v>
      </c>
      <c r="B41" s="13">
        <v>1100</v>
      </c>
      <c r="C41" s="10">
        <v>0</v>
      </c>
      <c r="D41" s="11">
        <f>T41</f>
        <v>40420.181</v>
      </c>
      <c r="E41" s="11">
        <f>E40+E39</f>
        <v>55789.951</v>
      </c>
      <c r="F41" s="11">
        <f>F40+F39</f>
        <v>56406.111000000004</v>
      </c>
      <c r="G41" s="11">
        <f aca="true" t="shared" si="9" ref="G41:O41">G40+G39</f>
        <v>55616.93</v>
      </c>
      <c r="H41" s="11">
        <f t="shared" si="9"/>
        <v>47355.63</v>
      </c>
      <c r="I41" s="11">
        <f t="shared" si="9"/>
        <v>51710.50199999999</v>
      </c>
      <c r="J41" s="11">
        <f t="shared" si="9"/>
        <v>47243.871999999996</v>
      </c>
      <c r="K41" s="11">
        <f t="shared" si="9"/>
        <v>47590.687</v>
      </c>
      <c r="L41" s="11">
        <f>L40+L39</f>
        <v>42919.08699999998</v>
      </c>
      <c r="M41" s="11">
        <f t="shared" si="9"/>
        <v>51546.56699999998</v>
      </c>
      <c r="N41" s="11">
        <f t="shared" si="9"/>
        <v>21913.126999999986</v>
      </c>
      <c r="O41" s="11">
        <f t="shared" si="9"/>
        <v>29920.06199999999</v>
      </c>
      <c r="P41" s="11">
        <f>P40+P39</f>
        <v>25354.671999999984</v>
      </c>
      <c r="Q41" s="11">
        <f>Q40+Q39</f>
        <v>25813.39699999999</v>
      </c>
      <c r="R41" s="11">
        <f>R40+R39</f>
        <v>48508.50699999999</v>
      </c>
      <c r="S41" s="11">
        <f>S40+S39</f>
        <v>41959.50099999999</v>
      </c>
      <c r="T41" s="11">
        <f>T40+T39</f>
        <v>40420.181</v>
      </c>
      <c r="U41" s="1"/>
    </row>
    <row r="42" spans="1:21" ht="140.25">
      <c r="A42" s="17" t="s">
        <v>44</v>
      </c>
      <c r="B42" s="13">
        <v>1200</v>
      </c>
      <c r="C42" s="10"/>
      <c r="D42" s="16">
        <v>0</v>
      </c>
      <c r="E42" s="10">
        <f>E40-E41</f>
        <v>-1283.760000000002</v>
      </c>
      <c r="F42" s="10">
        <f aca="true" t="shared" si="10" ref="F42:O42">F40-F41</f>
        <v>-616.1600000000035</v>
      </c>
      <c r="G42" s="10">
        <f t="shared" si="10"/>
        <v>789.1810000000041</v>
      </c>
      <c r="H42" s="10">
        <f t="shared" si="10"/>
        <v>7150.5610000000015</v>
      </c>
      <c r="I42" s="10">
        <f t="shared" si="10"/>
        <v>-4354.871999999996</v>
      </c>
      <c r="J42" s="10">
        <f t="shared" si="10"/>
        <v>4466.629999999997</v>
      </c>
      <c r="K42" s="10">
        <f t="shared" si="10"/>
        <v>-346.8150000000023</v>
      </c>
      <c r="L42" s="10">
        <f t="shared" si="10"/>
        <v>4436.54300000002</v>
      </c>
      <c r="M42" s="10">
        <f t="shared" si="10"/>
        <v>-8627.480000000003</v>
      </c>
      <c r="N42" s="10">
        <f t="shared" si="10"/>
        <v>29633.439999999995</v>
      </c>
      <c r="O42" s="10">
        <f t="shared" si="10"/>
        <v>-8006.935000000005</v>
      </c>
      <c r="P42" s="10">
        <f>P40-P41</f>
        <v>17564.414999999994</v>
      </c>
      <c r="Q42" s="10">
        <f>Q40-Q41</f>
        <v>-458.7250000000058</v>
      </c>
      <c r="R42" s="10">
        <f>R40-R41</f>
        <v>-22695.11</v>
      </c>
      <c r="S42" s="10">
        <f>S40-S41</f>
        <v>6549.006000000001</v>
      </c>
      <c r="T42" s="10">
        <f>T40-T41</f>
        <v>-15065.509000000013</v>
      </c>
      <c r="U42" s="1"/>
    </row>
    <row r="43" spans="1:21" ht="54" customHeight="1">
      <c r="A43" s="17" t="s">
        <v>45</v>
      </c>
      <c r="B43" s="40">
        <v>1300</v>
      </c>
      <c r="C43" s="41"/>
      <c r="D43" s="42">
        <v>0</v>
      </c>
      <c r="E43" s="41">
        <v>0</v>
      </c>
      <c r="F43" s="41"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3"/>
    </row>
    <row r="44" spans="1:21" ht="36.75" customHeight="1">
      <c r="A44" s="8" t="s">
        <v>46</v>
      </c>
      <c r="B44" s="40"/>
      <c r="C44" s="41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3"/>
    </row>
    <row r="45" spans="1:21" ht="13.5" customHeight="1">
      <c r="A45" s="44" t="s">
        <v>63</v>
      </c>
      <c r="B45" s="44"/>
      <c r="C45" s="44"/>
      <c r="D45" s="44"/>
      <c r="E45" s="44"/>
      <c r="F45" s="44"/>
      <c r="G45" s="44"/>
      <c r="H45" s="44"/>
      <c r="I45" s="46"/>
      <c r="J45" s="48"/>
      <c r="K45" s="50" t="s">
        <v>64</v>
      </c>
      <c r="L45" s="50"/>
      <c r="M45" s="50"/>
      <c r="N45" s="50"/>
      <c r="O45" s="50"/>
      <c r="P45" s="50"/>
      <c r="Q45" s="43"/>
      <c r="R45" s="43"/>
      <c r="S45" s="43"/>
      <c r="T45" s="43"/>
      <c r="U45" s="38"/>
    </row>
    <row r="46" spans="1:21" ht="15" customHeight="1">
      <c r="A46" s="45"/>
      <c r="B46" s="45"/>
      <c r="C46" s="45"/>
      <c r="D46" s="45"/>
      <c r="E46" s="45"/>
      <c r="F46" s="45"/>
      <c r="G46" s="45"/>
      <c r="H46" s="45"/>
      <c r="I46" s="47"/>
      <c r="J46" s="49"/>
      <c r="K46" s="51"/>
      <c r="L46" s="51"/>
      <c r="M46" s="51"/>
      <c r="N46" s="51"/>
      <c r="O46" s="51"/>
      <c r="P46" s="51"/>
      <c r="Q46" s="38"/>
      <c r="R46" s="38"/>
      <c r="S46" s="38"/>
      <c r="T46" s="38"/>
      <c r="U46" s="38"/>
    </row>
    <row r="47" spans="1:21" ht="15" customHeight="1">
      <c r="A47" s="45"/>
      <c r="B47" s="45"/>
      <c r="C47" s="45"/>
      <c r="D47" s="45"/>
      <c r="E47" s="45"/>
      <c r="F47" s="45"/>
      <c r="G47" s="45"/>
      <c r="H47" s="45"/>
      <c r="I47" s="47"/>
      <c r="J47" s="49"/>
      <c r="K47" s="51"/>
      <c r="L47" s="51"/>
      <c r="M47" s="51"/>
      <c r="N47" s="51"/>
      <c r="O47" s="51"/>
      <c r="P47" s="51"/>
      <c r="Q47" s="38"/>
      <c r="R47" s="38"/>
      <c r="S47" s="38"/>
      <c r="T47" s="38"/>
      <c r="U47" s="38"/>
    </row>
    <row r="48" spans="1:21" ht="30" customHeight="1">
      <c r="A48" s="45"/>
      <c r="B48" s="45"/>
      <c r="C48" s="45"/>
      <c r="D48" s="45"/>
      <c r="E48" s="45"/>
      <c r="F48" s="45"/>
      <c r="G48" s="45"/>
      <c r="H48" s="45"/>
      <c r="I48" s="47"/>
      <c r="J48" s="49"/>
      <c r="K48" s="51"/>
      <c r="L48" s="51"/>
      <c r="M48" s="51"/>
      <c r="N48" s="51"/>
      <c r="O48" s="51"/>
      <c r="P48" s="51"/>
      <c r="Q48" s="38"/>
      <c r="R48" s="38"/>
      <c r="S48" s="38"/>
      <c r="T48" s="38"/>
      <c r="U48" s="38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/>
    </row>
    <row r="51" spans="1:2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2" spans="2:2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</row>
    <row r="56" ht="12.75">
      <c r="A56" s="34">
        <v>44936</v>
      </c>
    </row>
    <row r="57" ht="12.75">
      <c r="A57" s="1" t="s">
        <v>61</v>
      </c>
    </row>
    <row r="58" ht="12.75">
      <c r="A58" s="19" t="s">
        <v>60</v>
      </c>
    </row>
    <row r="59" ht="12.75">
      <c r="A59" s="21"/>
    </row>
    <row r="75" ht="12.75">
      <c r="A75" s="20"/>
    </row>
    <row r="76" ht="12.75">
      <c r="A76" s="21"/>
    </row>
    <row r="77" ht="12.75">
      <c r="A77" s="19"/>
    </row>
  </sheetData>
  <sheetProtection/>
  <mergeCells count="45">
    <mergeCell ref="A45:H48"/>
    <mergeCell ref="U45:U48"/>
    <mergeCell ref="I45:I48"/>
    <mergeCell ref="J45:J48"/>
    <mergeCell ref="K45:P48"/>
    <mergeCell ref="Q45:Q48"/>
    <mergeCell ref="R45:R48"/>
    <mergeCell ref="S45:S48"/>
    <mergeCell ref="T45:T48"/>
    <mergeCell ref="H43:H44"/>
    <mergeCell ref="I43:I44"/>
    <mergeCell ref="S43:S44"/>
    <mergeCell ref="T43:T44"/>
    <mergeCell ref="J43:J44"/>
    <mergeCell ref="K43:K44"/>
    <mergeCell ref="L43:L44"/>
    <mergeCell ref="M43:M44"/>
    <mergeCell ref="U43:U44"/>
    <mergeCell ref="P43:P44"/>
    <mergeCell ref="Q43:Q44"/>
    <mergeCell ref="R43:R44"/>
    <mergeCell ref="O43:O44"/>
    <mergeCell ref="N43:N44"/>
    <mergeCell ref="B43:B44"/>
    <mergeCell ref="C43:C44"/>
    <mergeCell ref="D43:D44"/>
    <mergeCell ref="E43:E44"/>
    <mergeCell ref="F43:F44"/>
    <mergeCell ref="G43:G44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8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2023-01-24T06:07:05Z</cp:lastPrinted>
  <dcterms:created xsi:type="dcterms:W3CDTF">2014-02-13T05:24:36Z</dcterms:created>
  <dcterms:modified xsi:type="dcterms:W3CDTF">2023-01-24T06:08:41Z</dcterms:modified>
  <cp:category/>
  <cp:version/>
  <cp:contentType/>
  <cp:contentStatus/>
</cp:coreProperties>
</file>