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69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'Лист1'!$A$1:$T$77</definedName>
  </definedNames>
  <calcPr fullCalcOnLoad="1"/>
</workbook>
</file>

<file path=xl/sharedStrings.xml><?xml version="1.0" encoding="utf-8"?>
<sst xmlns="http://schemas.openxmlformats.org/spreadsheetml/2006/main" count="89" uniqueCount="70">
  <si>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</si>
  <si>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</si>
  <si>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</si>
  <si>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</si>
  <si>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</si>
  <si>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</si>
  <si>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</si>
  <si>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</si>
  <si>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</si>
  <si>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</si>
  <si>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</si>
  <si>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</si>
  <si>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</si>
  <si>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</si>
  <si>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</si>
  <si>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</si>
  <si>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</si>
  <si>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</si>
  <si>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</si>
  <si>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</si>
  <si>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</si>
  <si>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</si>
  <si>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</si>
  <si>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</si>
  <si>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</si>
  <si>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</si>
  <si>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</si>
  <si>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</si>
  <si>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</si>
  <si>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</si>
  <si>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</si>
  <si>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</si>
  <si>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</si>
  <si>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</si>
  <si>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</si>
  <si>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</si>
  <si>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</si>
  <si>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</si>
  <si>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</si>
  <si>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</si>
  <si>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</si>
  <si>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</si>
  <si>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</si>
  <si>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</si>
  <si>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</si>
  <si>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</si>
  <si>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</si>
  <si>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</si>
  <si>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</si>
  <si>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</si>
  <si>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</si>
  <si>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</si>
  <si>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</si>
  <si>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</si>
  <si>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</si>
  <si>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</si>
  <si>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</si>
  <si>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</si>
  <si>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</si>
  <si>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</si>
  <si>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</si>
  <si>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Исп О.С.Трофимова</t>
  </si>
  <si>
    <t>Кассовые поступления по источникам поступления дефицита бюджета Муромского района</t>
  </si>
  <si>
    <t>Начальник финансового управления администрации  района</t>
  </si>
  <si>
    <t>Г.А.Сафонова</t>
  </si>
  <si>
    <t>Управление социально-экономического развития</t>
  </si>
  <si>
    <t>Кассовый план исполнения бюджета  Муромского района на 2022 год</t>
  </si>
  <si>
    <t>Периодичность: ежеквартальная</t>
  </si>
  <si>
    <t xml:space="preserve">(по состоянию на 01.10.2022 год) </t>
  </si>
  <si>
    <t>01,10,2022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</si>
</sst>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view="pageBreakPreview" zoomScaleSheetLayoutView="100" zoomScalePageLayoutView="0" workbookViewId="0" topLeftCell="A1">
      <pane ySplit="9" topLeftCell="A26" activePane="bottomLeft" state="frozen"/>
      <selection pane="topLeft" activeCell="A1" sqref="A1"/>
      <selection pane="bottomLeft" activeCell="L41" sqref="L41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13.00390625" style="2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11.2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1"/>
    </row>
    <row r="2" spans="1:21" ht="18.75">
      <c r="A2" s="3"/>
      <c r="B2" s="3"/>
      <c r="C2" s="3"/>
      <c r="D2" s="4"/>
      <c r="E2" s="3"/>
      <c r="F2" s="50" t="s">
        <v>68</v>
      </c>
      <c r="G2" s="50"/>
      <c r="H2" s="50"/>
      <c r="I2" s="50"/>
      <c r="J2" s="50"/>
      <c r="K2" s="50"/>
      <c r="L2" s="50"/>
      <c r="M2" s="50"/>
      <c r="N2" s="50"/>
      <c r="O2" s="3"/>
      <c r="P2" s="3"/>
      <c r="Q2" s="3"/>
      <c r="R2" s="3"/>
      <c r="S2" s="3"/>
      <c r="T2" s="3"/>
      <c r="U2" s="1"/>
    </row>
    <row r="3" spans="1:21" ht="12.75" customHeight="1">
      <c r="A3" s="38" t="s">
        <v>67</v>
      </c>
      <c r="B3" s="38"/>
      <c r="C3" s="38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8" t="s">
        <v>0</v>
      </c>
      <c r="B4" s="38"/>
      <c r="C4" s="38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9" t="s">
        <v>1</v>
      </c>
      <c r="B6" s="49" t="s">
        <v>2</v>
      </c>
      <c r="C6" s="49" t="s">
        <v>3</v>
      </c>
      <c r="D6" s="49" t="s">
        <v>4</v>
      </c>
      <c r="E6" s="49" t="s">
        <v>5</v>
      </c>
      <c r="F6" s="49"/>
      <c r="G6" s="49"/>
      <c r="H6" s="49" t="s">
        <v>6</v>
      </c>
      <c r="I6" s="49" t="s">
        <v>7</v>
      </c>
      <c r="J6" s="49"/>
      <c r="K6" s="49"/>
      <c r="L6" s="49" t="s">
        <v>8</v>
      </c>
      <c r="M6" s="49" t="s">
        <v>9</v>
      </c>
      <c r="N6" s="49"/>
      <c r="O6" s="49"/>
      <c r="P6" s="49" t="s">
        <v>10</v>
      </c>
      <c r="Q6" s="49" t="s">
        <v>11</v>
      </c>
      <c r="R6" s="49"/>
      <c r="S6" s="49"/>
      <c r="T6" s="49" t="s">
        <v>12</v>
      </c>
      <c r="U6" s="1"/>
    </row>
    <row r="7" spans="1:21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1"/>
    </row>
    <row r="8" spans="1:21" ht="12.75">
      <c r="A8" s="49"/>
      <c r="B8" s="49"/>
      <c r="C8" s="49"/>
      <c r="D8" s="49"/>
      <c r="E8" s="6" t="s">
        <v>13</v>
      </c>
      <c r="F8" s="6" t="s">
        <v>14</v>
      </c>
      <c r="G8" s="6" t="s">
        <v>15</v>
      </c>
      <c r="H8" s="49"/>
      <c r="I8" s="6" t="s">
        <v>16</v>
      </c>
      <c r="J8" s="6" t="s">
        <v>17</v>
      </c>
      <c r="K8" s="6" t="s">
        <v>18</v>
      </c>
      <c r="L8" s="49"/>
      <c r="M8" s="6" t="s">
        <v>19</v>
      </c>
      <c r="N8" s="6" t="s">
        <v>20</v>
      </c>
      <c r="O8" s="6" t="s">
        <v>21</v>
      </c>
      <c r="P8" s="49"/>
      <c r="Q8" s="6" t="s">
        <v>22</v>
      </c>
      <c r="R8" s="6" t="s">
        <v>23</v>
      </c>
      <c r="S8" s="6" t="s">
        <v>24</v>
      </c>
      <c r="T8" s="49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25</v>
      </c>
      <c r="B10" s="13" t="s">
        <v>48</v>
      </c>
      <c r="C10" s="11">
        <v>534395.05</v>
      </c>
      <c r="D10" s="11">
        <f>D12+D13</f>
        <v>537403.35</v>
      </c>
      <c r="E10" s="11">
        <v>43229.38</v>
      </c>
      <c r="F10" s="11">
        <v>33182.7</v>
      </c>
      <c r="G10" s="11">
        <v>52133.54</v>
      </c>
      <c r="H10" s="11">
        <f>H12+H13</f>
        <v>128545.61999999998</v>
      </c>
      <c r="I10" s="11">
        <v>41557.37</v>
      </c>
      <c r="J10" s="11">
        <v>61507.28</v>
      </c>
      <c r="K10" s="11">
        <v>41224.5</v>
      </c>
      <c r="L10" s="11">
        <f>L12+L13+0.01</f>
        <v>144289.16</v>
      </c>
      <c r="M10" s="11">
        <v>56849.49</v>
      </c>
      <c r="N10" s="11">
        <v>55485.63</v>
      </c>
      <c r="O10" s="11">
        <v>54143.33</v>
      </c>
      <c r="P10" s="11">
        <f>P12+P13+0.01</f>
        <v>166478.46000000002</v>
      </c>
      <c r="Q10" s="11">
        <v>55508.25</v>
      </c>
      <c r="R10" s="11">
        <v>31346.8</v>
      </c>
      <c r="S10" s="11">
        <v>11235.07</v>
      </c>
      <c r="T10" s="11">
        <f>T12+T13</f>
        <v>98090.12</v>
      </c>
      <c r="U10" s="7">
        <f>H10+L10+P10</f>
        <v>439313.24</v>
      </c>
    </row>
    <row r="11" spans="1:21" ht="18.75" customHeight="1">
      <c r="A11" s="8" t="s">
        <v>26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47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27</v>
      </c>
      <c r="B12" s="9" t="s">
        <v>49</v>
      </c>
      <c r="C12" s="10">
        <v>99912</v>
      </c>
      <c r="D12" s="10">
        <f>H12+L12+P12+T12+0.01</f>
        <v>99912</v>
      </c>
      <c r="E12" s="10">
        <v>8130.12</v>
      </c>
      <c r="F12" s="10">
        <v>7581.28</v>
      </c>
      <c r="G12" s="10">
        <v>16325.58</v>
      </c>
      <c r="H12" s="11">
        <f>SUM(E12:G12)</f>
        <v>32036.98</v>
      </c>
      <c r="I12" s="10">
        <v>11693.59</v>
      </c>
      <c r="J12" s="10">
        <v>6797.18</v>
      </c>
      <c r="K12" s="25">
        <v>8374.55</v>
      </c>
      <c r="L12" s="11">
        <f>SUM(I12:K12)</f>
        <v>26865.32</v>
      </c>
      <c r="M12" s="25">
        <v>11837.17</v>
      </c>
      <c r="N12" s="25">
        <v>8199.39</v>
      </c>
      <c r="O12" s="25">
        <v>8641.64</v>
      </c>
      <c r="P12" s="11">
        <f>SUM(M12:O12)</f>
        <v>28678.199999999997</v>
      </c>
      <c r="Q12" s="10">
        <v>4475.76</v>
      </c>
      <c r="R12" s="10">
        <v>6695.42</v>
      </c>
      <c r="S12" s="10">
        <v>1160.31</v>
      </c>
      <c r="T12" s="11">
        <f>SUM(Q12:S12)</f>
        <v>12331.49</v>
      </c>
      <c r="U12" s="1"/>
    </row>
    <row r="13" spans="1:21" ht="28.5" customHeight="1">
      <c r="A13" s="8" t="s">
        <v>28</v>
      </c>
      <c r="B13" s="9" t="s">
        <v>50</v>
      </c>
      <c r="C13" s="10">
        <f>C10-C12</f>
        <v>434483.05000000005</v>
      </c>
      <c r="D13" s="10">
        <f>H13+L13+P13+T13</f>
        <v>437491.35</v>
      </c>
      <c r="E13" s="26">
        <f>E10-E12</f>
        <v>35099.259999999995</v>
      </c>
      <c r="F13" s="26">
        <f>F10-F12</f>
        <v>25601.42</v>
      </c>
      <c r="G13" s="26">
        <f>G10-G12</f>
        <v>35807.96</v>
      </c>
      <c r="H13" s="11">
        <f>E13+F13+G13</f>
        <v>96508.63999999998</v>
      </c>
      <c r="I13" s="10">
        <f>I10-I12</f>
        <v>29863.780000000002</v>
      </c>
      <c r="J13" s="10">
        <f>J10-J12</f>
        <v>54710.1</v>
      </c>
      <c r="K13" s="10">
        <f>K10-K12</f>
        <v>32849.95</v>
      </c>
      <c r="L13" s="11">
        <f>I13+J13+K13</f>
        <v>117423.83</v>
      </c>
      <c r="M13" s="35">
        <f>M10-M12</f>
        <v>45012.32</v>
      </c>
      <c r="N13" s="35">
        <f>N10-N12</f>
        <v>47286.24</v>
      </c>
      <c r="O13" s="35">
        <f>O10-O12</f>
        <v>45501.69</v>
      </c>
      <c r="P13" s="11">
        <f>M13+N13+O13</f>
        <v>137800.25</v>
      </c>
      <c r="Q13" s="10">
        <f>Q10-Q12</f>
        <v>51032.49</v>
      </c>
      <c r="R13" s="10">
        <f>R10-R12</f>
        <v>24651.379999999997</v>
      </c>
      <c r="S13" s="10">
        <f>S10-S12</f>
        <v>10074.76</v>
      </c>
      <c r="T13" s="11">
        <f>Q13+R13+S13</f>
        <v>85758.62999999999</v>
      </c>
      <c r="U13" s="1"/>
    </row>
    <row r="14" spans="1:24" ht="48.75" customHeight="1">
      <c r="A14" s="12" t="s">
        <v>29</v>
      </c>
      <c r="B14" s="13" t="s">
        <v>51</v>
      </c>
      <c r="C14" s="11">
        <f>C20+C26+C29+C32</f>
        <v>589538.6</v>
      </c>
      <c r="D14" s="11">
        <f>SUM(D15:D18)+0.01</f>
        <v>592546.9042400001</v>
      </c>
      <c r="E14" s="11">
        <f aca="true" t="shared" si="0" ref="E14:T14">SUM(E15:E18)</f>
        <v>33643.86524</v>
      </c>
      <c r="F14" s="11">
        <f t="shared" si="0"/>
        <v>29733.805</v>
      </c>
      <c r="G14" s="11">
        <f t="shared" si="0"/>
        <v>53416.56999999999</v>
      </c>
      <c r="H14" s="11">
        <f>SUM(H15:H18)</f>
        <v>123876.85023999999</v>
      </c>
      <c r="I14" s="11">
        <f t="shared" si="0"/>
        <v>32125.682999999997</v>
      </c>
      <c r="J14" s="11">
        <f>SUM(J15:J18)</f>
        <v>46267.289</v>
      </c>
      <c r="K14" s="11">
        <f t="shared" si="0"/>
        <v>56215.426999999996</v>
      </c>
      <c r="L14" s="11">
        <f t="shared" si="0"/>
        <v>142150.271</v>
      </c>
      <c r="M14" s="11">
        <f t="shared" si="0"/>
        <v>49532.74</v>
      </c>
      <c r="N14" s="11">
        <f t="shared" si="0"/>
        <v>54894.47</v>
      </c>
      <c r="O14" s="11">
        <f t="shared" si="0"/>
        <v>39682.34276</v>
      </c>
      <c r="P14" s="11">
        <f>SUM(P15:P18)</f>
        <v>149470.432</v>
      </c>
      <c r="Q14" s="11">
        <f t="shared" si="0"/>
        <v>61936.886</v>
      </c>
      <c r="R14" s="11">
        <f t="shared" si="0"/>
        <v>38184.51700000001</v>
      </c>
      <c r="S14" s="11">
        <f t="shared" si="0"/>
        <v>71100.57800000001</v>
      </c>
      <c r="T14" s="11">
        <f t="shared" si="0"/>
        <v>171221.98100000003</v>
      </c>
      <c r="U14" s="7">
        <f>H14+L14+P14</f>
        <v>415497.55324000004</v>
      </c>
      <c r="V14" s="14"/>
      <c r="X14" s="14">
        <f>U10-U14+55743.55268</f>
        <v>79559.23943999995</v>
      </c>
    </row>
    <row r="15" spans="1:21" ht="29.25" customHeight="1">
      <c r="A15" s="8" t="s">
        <v>30</v>
      </c>
      <c r="B15" s="9" t="s">
        <v>52</v>
      </c>
      <c r="C15" s="11">
        <f>C21+C33</f>
        <v>64670.04</v>
      </c>
      <c r="D15" s="11">
        <f aca="true" t="shared" si="1" ref="D15:T15">D33+D21</f>
        <v>64670.042180000004</v>
      </c>
      <c r="E15" s="11">
        <f t="shared" si="1"/>
        <v>13796</v>
      </c>
      <c r="F15" s="11">
        <f t="shared" si="1"/>
        <v>1524.81</v>
      </c>
      <c r="G15" s="11">
        <f t="shared" si="1"/>
        <v>12708.583</v>
      </c>
      <c r="H15" s="11">
        <f t="shared" si="1"/>
        <v>28029.392999999996</v>
      </c>
      <c r="I15" s="11">
        <f t="shared" si="1"/>
        <v>2842</v>
      </c>
      <c r="J15" s="11">
        <f t="shared" si="1"/>
        <v>2842</v>
      </c>
      <c r="K15" s="11">
        <f t="shared" si="1"/>
        <v>4650</v>
      </c>
      <c r="L15" s="11">
        <f t="shared" si="1"/>
        <v>10334</v>
      </c>
      <c r="M15" s="11">
        <f t="shared" si="1"/>
        <v>0</v>
      </c>
      <c r="N15" s="11">
        <f t="shared" si="1"/>
        <v>7683.924510000001</v>
      </c>
      <c r="O15" s="11">
        <f t="shared" si="1"/>
        <v>6234.32</v>
      </c>
      <c r="P15" s="11">
        <f t="shared" si="1"/>
        <v>13918.24451</v>
      </c>
      <c r="Q15" s="11">
        <f t="shared" si="1"/>
        <v>4239.354670000001</v>
      </c>
      <c r="R15" s="11">
        <f t="shared" si="1"/>
        <v>2843</v>
      </c>
      <c r="S15" s="11">
        <f t="shared" si="1"/>
        <v>5306.05</v>
      </c>
      <c r="T15" s="11">
        <f t="shared" si="1"/>
        <v>12388.40467</v>
      </c>
      <c r="U15" s="7"/>
    </row>
    <row r="16" spans="1:21" ht="106.5" customHeight="1">
      <c r="A16" s="8" t="s">
        <v>31</v>
      </c>
      <c r="B16" s="9" t="s">
        <v>53</v>
      </c>
      <c r="C16" s="11">
        <f>C27+C30</f>
        <v>257569.88</v>
      </c>
      <c r="D16" s="11">
        <f>D22+D30+D27</f>
        <v>258719.16891</v>
      </c>
      <c r="E16" s="11">
        <f aca="true" t="shared" si="2" ref="E16:T16">E22+E30</f>
        <v>13823.34</v>
      </c>
      <c r="F16" s="11">
        <f t="shared" si="2"/>
        <v>19669.8064</v>
      </c>
      <c r="G16" s="11">
        <f t="shared" si="2"/>
        <v>24107.5</v>
      </c>
      <c r="H16" s="11">
        <f>H22+H30+H27</f>
        <v>63782.80437</v>
      </c>
      <c r="I16" s="11">
        <f t="shared" si="2"/>
        <v>18627.46</v>
      </c>
      <c r="J16" s="11">
        <f t="shared" si="2"/>
        <v>21478.313</v>
      </c>
      <c r="K16" s="11">
        <f t="shared" si="2"/>
        <v>28474.98</v>
      </c>
      <c r="L16" s="11">
        <f>L22+L30+L27</f>
        <v>76122.625</v>
      </c>
      <c r="M16" s="11">
        <f t="shared" si="2"/>
        <v>16407.1503</v>
      </c>
      <c r="N16" s="11">
        <f t="shared" si="2"/>
        <v>13322.84</v>
      </c>
      <c r="O16" s="11">
        <f t="shared" si="2"/>
        <v>17442.67</v>
      </c>
      <c r="P16" s="11">
        <f>P22+P30+P27</f>
        <v>52533.539540000005</v>
      </c>
      <c r="Q16" s="11">
        <f t="shared" si="2"/>
        <v>19932.38</v>
      </c>
      <c r="R16" s="11">
        <f t="shared" si="2"/>
        <v>19400.47</v>
      </c>
      <c r="S16" s="11">
        <f t="shared" si="2"/>
        <v>21119.99</v>
      </c>
      <c r="T16" s="11">
        <f t="shared" si="2"/>
        <v>60452.84000000001</v>
      </c>
      <c r="U16" s="7"/>
    </row>
    <row r="17" spans="1:22" ht="52.5" customHeight="1">
      <c r="A17" s="8" t="s">
        <v>32</v>
      </c>
      <c r="B17" s="9" t="s">
        <v>54</v>
      </c>
      <c r="C17" s="11">
        <f>C34</f>
        <v>6.6</v>
      </c>
      <c r="D17" s="11">
        <f aca="true" t="shared" si="3" ref="D17:S17">D34</f>
        <v>6.6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2.6</v>
      </c>
      <c r="J17" s="11">
        <f t="shared" si="3"/>
        <v>0</v>
      </c>
      <c r="K17" s="11">
        <f t="shared" si="3"/>
        <v>0</v>
      </c>
      <c r="L17" s="11">
        <f t="shared" si="3"/>
        <v>2.6</v>
      </c>
      <c r="M17" s="11">
        <f t="shared" si="3"/>
        <v>0</v>
      </c>
      <c r="N17" s="11">
        <f t="shared" si="3"/>
        <v>0</v>
      </c>
      <c r="O17" s="11">
        <f t="shared" si="3"/>
        <v>4</v>
      </c>
      <c r="P17" s="11">
        <f t="shared" si="3"/>
        <v>4</v>
      </c>
      <c r="Q17" s="11">
        <f t="shared" si="3"/>
        <v>0</v>
      </c>
      <c r="R17" s="11">
        <f t="shared" si="3"/>
        <v>0</v>
      </c>
      <c r="S17" s="11">
        <f t="shared" si="3"/>
        <v>0</v>
      </c>
      <c r="T17" s="11">
        <f>T34</f>
        <v>0</v>
      </c>
      <c r="U17" s="1"/>
      <c r="V17" s="14"/>
    </row>
    <row r="18" spans="1:21" ht="14.25" customHeight="1">
      <c r="A18" s="8" t="s">
        <v>33</v>
      </c>
      <c r="B18" s="9" t="s">
        <v>55</v>
      </c>
      <c r="C18" s="11">
        <f>C23+C28+C31+C35</f>
        <v>267292.07999999996</v>
      </c>
      <c r="D18" s="11">
        <f>D23+D31+D35+D28</f>
        <v>269151.08315</v>
      </c>
      <c r="E18" s="11">
        <f>E23+E25+E31+E35</f>
        <v>6024.525240000001</v>
      </c>
      <c r="F18" s="11">
        <f>F23+F25+F31+F35</f>
        <v>8539.188599999998</v>
      </c>
      <c r="G18" s="11">
        <f>G23+G25+G31+G35</f>
        <v>16600.486999999997</v>
      </c>
      <c r="H18" s="11">
        <f>H23+H28+H31+H35</f>
        <v>32064.652869999994</v>
      </c>
      <c r="I18" s="11">
        <f aca="true" t="shared" si="4" ref="I18:T18">I23+I28+I31+I35</f>
        <v>10653.623000000001</v>
      </c>
      <c r="J18" s="11">
        <f t="shared" si="4"/>
        <v>21946.976</v>
      </c>
      <c r="K18" s="11">
        <f t="shared" si="4"/>
        <v>23090.447000000004</v>
      </c>
      <c r="L18" s="11">
        <f>L23+L28+L31+L35</f>
        <v>55691.046</v>
      </c>
      <c r="M18" s="11">
        <f t="shared" si="4"/>
        <v>33125.5897</v>
      </c>
      <c r="N18" s="11">
        <f t="shared" si="4"/>
        <v>33887.70549</v>
      </c>
      <c r="O18" s="11">
        <f t="shared" si="4"/>
        <v>16001.35276</v>
      </c>
      <c r="P18" s="11">
        <f t="shared" si="4"/>
        <v>83014.64795</v>
      </c>
      <c r="Q18" s="11">
        <f t="shared" si="4"/>
        <v>37765.15133</v>
      </c>
      <c r="R18" s="11">
        <f t="shared" si="4"/>
        <v>15941.047000000002</v>
      </c>
      <c r="S18" s="11">
        <f t="shared" si="4"/>
        <v>44674.538</v>
      </c>
      <c r="T18" s="11">
        <f t="shared" si="4"/>
        <v>98380.73633</v>
      </c>
      <c r="U18" s="1"/>
    </row>
    <row r="19" spans="1:21" ht="51.75" customHeight="1">
      <c r="A19" s="8" t="s">
        <v>34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35</v>
      </c>
      <c r="B20" s="32"/>
      <c r="C20" s="29">
        <v>198233.9</v>
      </c>
      <c r="D20" s="29">
        <f>D21+D22+D23</f>
        <v>198994.49524000002</v>
      </c>
      <c r="E20" s="29">
        <v>8314.52524</v>
      </c>
      <c r="F20" s="29">
        <v>4776.66</v>
      </c>
      <c r="G20" s="29">
        <v>13772.46</v>
      </c>
      <c r="H20" s="29">
        <f>H22+H23+H21</f>
        <v>26863.645239999998</v>
      </c>
      <c r="I20" s="29">
        <v>5369.55</v>
      </c>
      <c r="J20" s="29">
        <v>17463.71</v>
      </c>
      <c r="K20" s="29">
        <v>14257.66</v>
      </c>
      <c r="L20" s="29">
        <f>L22+L23+L21</f>
        <v>37090.92</v>
      </c>
      <c r="M20" s="29">
        <v>26274.14</v>
      </c>
      <c r="N20" s="29">
        <v>29752.8</v>
      </c>
      <c r="O20" s="29">
        <v>14597.65</v>
      </c>
      <c r="P20" s="29">
        <f>P22+P23+P21</f>
        <v>70624.59</v>
      </c>
      <c r="Q20" s="29">
        <v>33880.94</v>
      </c>
      <c r="R20" s="29">
        <v>9215.29</v>
      </c>
      <c r="S20" s="29">
        <v>21319.11</v>
      </c>
      <c r="T20" s="29">
        <f>T22+T23+T21</f>
        <v>64415.34000000001</v>
      </c>
      <c r="U20" s="7">
        <f>H20+L20</f>
        <v>63954.565239999996</v>
      </c>
    </row>
    <row r="21" spans="1:21" ht="27" customHeight="1">
      <c r="A21" s="30" t="s">
        <v>30</v>
      </c>
      <c r="B21" s="28" t="s">
        <v>52</v>
      </c>
      <c r="C21" s="31">
        <v>19635.43</v>
      </c>
      <c r="D21" s="31">
        <f>H21+L21+P21+T21</f>
        <v>19635.43218</v>
      </c>
      <c r="E21" s="31">
        <v>5500</v>
      </c>
      <c r="F21" s="31">
        <v>0</v>
      </c>
      <c r="G21" s="31">
        <v>1908.583</v>
      </c>
      <c r="H21" s="29">
        <f>SUM(E21:G21)</f>
        <v>7408.5830000000005</v>
      </c>
      <c r="I21" s="31">
        <v>0</v>
      </c>
      <c r="J21" s="31">
        <v>0</v>
      </c>
      <c r="K21" s="31">
        <v>0</v>
      </c>
      <c r="L21" s="29">
        <f>I21+J21+K21</f>
        <v>0</v>
      </c>
      <c r="M21" s="33">
        <v>0</v>
      </c>
      <c r="N21" s="31">
        <v>3519.62451</v>
      </c>
      <c r="O21" s="31">
        <v>3275.32</v>
      </c>
      <c r="P21" s="29">
        <f>SUM(M21:O21)</f>
        <v>6794.94451</v>
      </c>
      <c r="Q21" s="31">
        <v>2969.85467</v>
      </c>
      <c r="R21" s="31"/>
      <c r="S21" s="31">
        <v>2462.05</v>
      </c>
      <c r="T21" s="29">
        <f>SUM(Q21:S21)</f>
        <v>5431.90467</v>
      </c>
      <c r="U21" s="1"/>
    </row>
    <row r="22" spans="1:22" ht="102">
      <c r="A22" s="30" t="s">
        <v>31</v>
      </c>
      <c r="B22" s="28" t="s">
        <v>53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29">
        <f>E22+F22+G22</f>
        <v>0</v>
      </c>
      <c r="I22" s="31">
        <v>0</v>
      </c>
      <c r="J22" s="31">
        <v>0</v>
      </c>
      <c r="K22" s="31">
        <v>0</v>
      </c>
      <c r="L22" s="29">
        <f>SUM(I22:K22)</f>
        <v>0</v>
      </c>
      <c r="M22" s="31">
        <v>0</v>
      </c>
      <c r="N22" s="31">
        <v>0</v>
      </c>
      <c r="O22" s="31">
        <v>0</v>
      </c>
      <c r="P22" s="29">
        <f>SUM(M22:O22)</f>
        <v>0</v>
      </c>
      <c r="Q22" s="31">
        <v>0</v>
      </c>
      <c r="R22" s="31">
        <v>0</v>
      </c>
      <c r="S22" s="31">
        <v>0</v>
      </c>
      <c r="T22" s="29">
        <f>SUM(Q22:S22)</f>
        <v>0</v>
      </c>
      <c r="U22" s="7"/>
      <c r="V22" s="14"/>
    </row>
    <row r="23" spans="1:21" ht="13.5" customHeight="1">
      <c r="A23" s="30" t="s">
        <v>33</v>
      </c>
      <c r="B23" s="28" t="s">
        <v>55</v>
      </c>
      <c r="C23" s="10">
        <f>C20-C21</f>
        <v>178598.47</v>
      </c>
      <c r="D23" s="31">
        <f>H23+L23+P23+T23</f>
        <v>179359.06306000001</v>
      </c>
      <c r="E23" s="31">
        <f>E20-E21-E22</f>
        <v>2814.525240000001</v>
      </c>
      <c r="F23" s="31">
        <f>F20-F21-F22</f>
        <v>4776.66</v>
      </c>
      <c r="G23" s="31">
        <f>G20-G21-G22</f>
        <v>11863.876999999999</v>
      </c>
      <c r="H23" s="29">
        <f>E23+F23+G23</f>
        <v>19455.06224</v>
      </c>
      <c r="I23" s="31">
        <f>I20-I21-I22</f>
        <v>5369.55</v>
      </c>
      <c r="J23" s="31">
        <f>J20-J21-J22</f>
        <v>17463.71</v>
      </c>
      <c r="K23" s="31">
        <f>K20-K21-K22</f>
        <v>14257.66</v>
      </c>
      <c r="L23" s="29">
        <f>SUM(I23:K23)</f>
        <v>37090.92</v>
      </c>
      <c r="M23" s="31">
        <f>M20-M21-M22</f>
        <v>26274.14</v>
      </c>
      <c r="N23" s="31">
        <f>N20-N21-N22</f>
        <v>26233.175489999998</v>
      </c>
      <c r="O23" s="31">
        <f>O20-O21-O22</f>
        <v>11322.33</v>
      </c>
      <c r="P23" s="29">
        <f>SUM(M23:O23)</f>
        <v>63829.645489999995</v>
      </c>
      <c r="Q23" s="31">
        <f>Q20-Q21-Q22</f>
        <v>30911.08533</v>
      </c>
      <c r="R23" s="31">
        <f>R20-R21-R22</f>
        <v>9215.29</v>
      </c>
      <c r="S23" s="31">
        <f>S20-S21-S22</f>
        <v>18857.06</v>
      </c>
      <c r="T23" s="29">
        <f>SUM(Q23:S23)</f>
        <v>58983.43533000001</v>
      </c>
      <c r="U23" s="1"/>
    </row>
    <row r="24" spans="1:21" ht="52.5" customHeight="1" hidden="1">
      <c r="A24" s="15" t="s">
        <v>36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33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1" ht="52.5" customHeight="1">
      <c r="A26" s="15" t="s">
        <v>65</v>
      </c>
      <c r="B26" s="9"/>
      <c r="C26" s="11">
        <v>36447.27</v>
      </c>
      <c r="D26" s="11">
        <f>D27+D28</f>
        <v>36658.56999999999</v>
      </c>
      <c r="E26" s="11">
        <v>1330.34</v>
      </c>
      <c r="F26" s="11">
        <v>1641.61</v>
      </c>
      <c r="G26" s="11">
        <v>4110.66</v>
      </c>
      <c r="H26" s="11">
        <f>E26+F26+G26</f>
        <v>7082.61</v>
      </c>
      <c r="I26" s="11">
        <v>2312.41</v>
      </c>
      <c r="J26" s="11">
        <v>2496.68</v>
      </c>
      <c r="K26" s="11">
        <v>4027.03</v>
      </c>
      <c r="L26" s="11">
        <f>I26+J26+K26</f>
        <v>8836.12</v>
      </c>
      <c r="M26" s="11">
        <v>3442.66</v>
      </c>
      <c r="N26" s="11">
        <v>3217.29</v>
      </c>
      <c r="O26" s="11">
        <v>2431.72</v>
      </c>
      <c r="P26" s="11">
        <f>SUM(M26:O26)</f>
        <v>9091.67</v>
      </c>
      <c r="Q26" s="11">
        <v>2424.08</v>
      </c>
      <c r="R26" s="11">
        <v>2355.97</v>
      </c>
      <c r="S26" s="11">
        <v>6868.12</v>
      </c>
      <c r="T26" s="11">
        <f>SUM(Q26:S26)</f>
        <v>11648.169999999998</v>
      </c>
      <c r="U26" s="7">
        <f>H26+L26</f>
        <v>15918.73</v>
      </c>
    </row>
    <row r="27" spans="1:21" ht="120" customHeight="1">
      <c r="A27" s="8" t="s">
        <v>31</v>
      </c>
      <c r="B27" s="9"/>
      <c r="C27" s="10">
        <v>24810.28</v>
      </c>
      <c r="D27" s="10">
        <f>H27+L27+P27+T27</f>
        <v>24912.26921</v>
      </c>
      <c r="E27" s="10">
        <v>1156.46</v>
      </c>
      <c r="F27" s="10">
        <v>1410.86</v>
      </c>
      <c r="G27" s="10">
        <v>3614.83797</v>
      </c>
      <c r="H27" s="11">
        <f>E27+F27+G27</f>
        <v>6182.15797</v>
      </c>
      <c r="I27" s="10">
        <v>1892.96</v>
      </c>
      <c r="J27" s="10">
        <v>2060.362</v>
      </c>
      <c r="K27" s="10">
        <v>3588.55</v>
      </c>
      <c r="L27" s="11">
        <f>I27+J27+K27</f>
        <v>7541.872</v>
      </c>
      <c r="M27" s="10">
        <v>2457.09</v>
      </c>
      <c r="N27" s="10">
        <v>1527.86</v>
      </c>
      <c r="O27" s="10">
        <v>1375.92924</v>
      </c>
      <c r="P27" s="11">
        <f>M27+N27+O27</f>
        <v>5360.87924</v>
      </c>
      <c r="Q27" s="10">
        <v>1305.83</v>
      </c>
      <c r="R27" s="10">
        <v>1199.71</v>
      </c>
      <c r="S27" s="10">
        <v>3321.82</v>
      </c>
      <c r="T27" s="11">
        <f>Q27+R27+S27</f>
        <v>5827.360000000001</v>
      </c>
      <c r="U27" s="7"/>
    </row>
    <row r="28" spans="1:21" ht="51" customHeight="1">
      <c r="A28" s="8" t="s">
        <v>33</v>
      </c>
      <c r="B28" s="9"/>
      <c r="C28" s="10">
        <f>C26-C27</f>
        <v>11636.989999999998</v>
      </c>
      <c r="D28" s="10">
        <f>H28+L28+P28+T28</f>
        <v>11746.300789999998</v>
      </c>
      <c r="E28" s="10">
        <f>E26-E27</f>
        <v>173.87999999999988</v>
      </c>
      <c r="F28" s="10">
        <f aca="true" t="shared" si="6" ref="F28:T28">F26-F27</f>
        <v>230.75</v>
      </c>
      <c r="G28" s="10">
        <f t="shared" si="6"/>
        <v>495.8220299999998</v>
      </c>
      <c r="H28" s="10">
        <f t="shared" si="6"/>
        <v>900.4520299999995</v>
      </c>
      <c r="I28" s="10">
        <f t="shared" si="6"/>
        <v>419.4499999999998</v>
      </c>
      <c r="J28" s="10">
        <f t="shared" si="6"/>
        <v>436.31799999999976</v>
      </c>
      <c r="K28" s="10">
        <f t="shared" si="6"/>
        <v>438.48</v>
      </c>
      <c r="L28" s="10">
        <f t="shared" si="6"/>
        <v>1294.2480000000005</v>
      </c>
      <c r="M28" s="10">
        <f t="shared" si="6"/>
        <v>985.5699999999997</v>
      </c>
      <c r="N28" s="10">
        <f t="shared" si="6"/>
        <v>1689.43</v>
      </c>
      <c r="O28" s="10">
        <f t="shared" si="6"/>
        <v>1055.7907599999999</v>
      </c>
      <c r="P28" s="10">
        <f t="shared" si="6"/>
        <v>3730.79076</v>
      </c>
      <c r="Q28" s="10">
        <f t="shared" si="6"/>
        <v>1118.25</v>
      </c>
      <c r="R28" s="10">
        <f t="shared" si="6"/>
        <v>1156.2599999999998</v>
      </c>
      <c r="S28" s="10">
        <f t="shared" si="6"/>
        <v>3546.2999999999997</v>
      </c>
      <c r="T28" s="10">
        <f t="shared" si="6"/>
        <v>5820.809999999998</v>
      </c>
      <c r="U28" s="7"/>
    </row>
    <row r="29" spans="1:22" ht="54" customHeight="1">
      <c r="A29" s="27" t="s">
        <v>37</v>
      </c>
      <c r="B29" s="28"/>
      <c r="C29" s="29">
        <v>283723.48</v>
      </c>
      <c r="D29" s="29">
        <f>D30+D31</f>
        <v>285630.879</v>
      </c>
      <c r="E29" s="29">
        <v>16477.5</v>
      </c>
      <c r="F29" s="29">
        <v>22850.975</v>
      </c>
      <c r="G29" s="29">
        <v>27798.1</v>
      </c>
      <c r="H29" s="29">
        <f>H30+H31</f>
        <v>67126.575</v>
      </c>
      <c r="I29" s="29">
        <v>22558.733</v>
      </c>
      <c r="J29" s="29">
        <v>24878.011</v>
      </c>
      <c r="K29" s="29">
        <v>36006.607</v>
      </c>
      <c r="L29" s="29">
        <f>I29+J29+K29</f>
        <v>83443.351</v>
      </c>
      <c r="M29" s="29">
        <v>21360.32</v>
      </c>
      <c r="N29" s="29">
        <v>18331.2</v>
      </c>
      <c r="O29" s="29">
        <v>20436.652</v>
      </c>
      <c r="P29" s="29">
        <f>P30+P31</f>
        <v>60128.172000000006</v>
      </c>
      <c r="Q29" s="29">
        <v>24808.096</v>
      </c>
      <c r="R29" s="29">
        <v>24252.667</v>
      </c>
      <c r="S29" s="29">
        <v>25872.018</v>
      </c>
      <c r="T29" s="29">
        <f>T30+T31</f>
        <v>74932.78100000002</v>
      </c>
      <c r="U29" s="7">
        <f>H29+L29</f>
        <v>150569.92599999998</v>
      </c>
      <c r="V29" s="14"/>
    </row>
    <row r="30" spans="1:22" ht="102">
      <c r="A30" s="30" t="s">
        <v>31</v>
      </c>
      <c r="B30" s="28" t="s">
        <v>53</v>
      </c>
      <c r="C30" s="31">
        <v>232759.6</v>
      </c>
      <c r="D30" s="31">
        <f>H30+L30+P30+T30</f>
        <v>233806.8997</v>
      </c>
      <c r="E30" s="31">
        <v>13823.34</v>
      </c>
      <c r="F30" s="31">
        <v>19669.8064</v>
      </c>
      <c r="G30" s="31">
        <v>24107.5</v>
      </c>
      <c r="H30" s="29">
        <f>E30+F30+G30</f>
        <v>57600.6464</v>
      </c>
      <c r="I30" s="31">
        <v>18627.46</v>
      </c>
      <c r="J30" s="31">
        <v>21478.313</v>
      </c>
      <c r="K30" s="31">
        <v>28474.98</v>
      </c>
      <c r="L30" s="29">
        <f>I30+J30+K30</f>
        <v>68580.753</v>
      </c>
      <c r="M30" s="31">
        <v>16407.1503</v>
      </c>
      <c r="N30" s="31">
        <v>13322.84</v>
      </c>
      <c r="O30" s="31">
        <v>17442.67</v>
      </c>
      <c r="P30" s="29">
        <f>SUM(M30:O30)</f>
        <v>47172.6603</v>
      </c>
      <c r="Q30" s="31">
        <v>19932.38</v>
      </c>
      <c r="R30" s="31">
        <v>19400.47</v>
      </c>
      <c r="S30" s="31">
        <v>21119.99</v>
      </c>
      <c r="T30" s="29">
        <f>SUM(Q30:S30)</f>
        <v>60452.84000000001</v>
      </c>
      <c r="U30" s="7"/>
      <c r="V30" s="14"/>
    </row>
    <row r="31" spans="1:21" ht="37.5" customHeight="1">
      <c r="A31" s="30" t="s">
        <v>33</v>
      </c>
      <c r="B31" s="28" t="s">
        <v>55</v>
      </c>
      <c r="C31" s="31">
        <f>C29-C30</f>
        <v>50963.879999999976</v>
      </c>
      <c r="D31" s="31">
        <f>H31+L31+P31+T31</f>
        <v>51823.9793</v>
      </c>
      <c r="E31" s="31">
        <f>E29-E30</f>
        <v>2654.16</v>
      </c>
      <c r="F31" s="31">
        <f>F29-F30</f>
        <v>3181.1685999999972</v>
      </c>
      <c r="G31" s="31">
        <f>G29-G30</f>
        <v>3690.5999999999985</v>
      </c>
      <c r="H31" s="29">
        <f>E31+F31+G31</f>
        <v>9525.928599999996</v>
      </c>
      <c r="I31" s="31">
        <f>I29-I30</f>
        <v>3931.273000000001</v>
      </c>
      <c r="J31" s="31">
        <f>J29-J30</f>
        <v>3399.6980000000003</v>
      </c>
      <c r="K31" s="31">
        <f>K29-K30</f>
        <v>7531.627000000004</v>
      </c>
      <c r="L31" s="29">
        <f>I31+J31+K31</f>
        <v>14862.598000000005</v>
      </c>
      <c r="M31" s="31">
        <f>M29-M30</f>
        <v>4953.169699999999</v>
      </c>
      <c r="N31" s="31">
        <f>N29-N30</f>
        <v>5008.360000000001</v>
      </c>
      <c r="O31" s="31">
        <f>O29-O30</f>
        <v>2993.982</v>
      </c>
      <c r="P31" s="29">
        <f>SUM(M31:O31)</f>
        <v>12955.5117</v>
      </c>
      <c r="Q31" s="31">
        <f>Q29-Q30</f>
        <v>4875.716</v>
      </c>
      <c r="R31" s="31">
        <f>R29-R30</f>
        <v>4852.197</v>
      </c>
      <c r="S31" s="31">
        <f>S29-S30</f>
        <v>4752.027999999998</v>
      </c>
      <c r="T31" s="29">
        <f>SUM(Q31:S31)</f>
        <v>14479.940999999999</v>
      </c>
      <c r="U31" s="1"/>
    </row>
    <row r="32" spans="1:21" ht="54.75" customHeight="1">
      <c r="A32" s="27" t="s">
        <v>38</v>
      </c>
      <c r="B32" s="28"/>
      <c r="C32" s="29">
        <v>71133.95</v>
      </c>
      <c r="D32" s="29">
        <f>D33+D34+D35</f>
        <v>71262.95000000001</v>
      </c>
      <c r="E32" s="29">
        <v>8851.84</v>
      </c>
      <c r="F32" s="29">
        <v>2106.17</v>
      </c>
      <c r="G32" s="29">
        <v>11846.01</v>
      </c>
      <c r="H32" s="29">
        <f>SUM(H33:H35)</f>
        <v>22804.019999999997</v>
      </c>
      <c r="I32" s="29">
        <v>3777.95</v>
      </c>
      <c r="J32" s="29">
        <v>3489.25</v>
      </c>
      <c r="K32" s="29">
        <v>5512.68</v>
      </c>
      <c r="L32" s="29">
        <f>I32+J32+K32</f>
        <v>12779.880000000001</v>
      </c>
      <c r="M32" s="29">
        <v>912.71</v>
      </c>
      <c r="N32" s="29">
        <v>5121.04</v>
      </c>
      <c r="O32" s="29">
        <v>3592.25</v>
      </c>
      <c r="P32" s="29">
        <f>SUM(P33:P35)</f>
        <v>9626</v>
      </c>
      <c r="Q32" s="29">
        <v>2129.6</v>
      </c>
      <c r="R32" s="29">
        <v>3560.3</v>
      </c>
      <c r="S32" s="29">
        <v>20363.15</v>
      </c>
      <c r="T32" s="29">
        <f>SUM(T33:T35)</f>
        <v>26053.050000000003</v>
      </c>
      <c r="U32" s="7">
        <f>H32+L32</f>
        <v>35583.899999999994</v>
      </c>
    </row>
    <row r="33" spans="1:21" ht="33" customHeight="1">
      <c r="A33" s="30" t="s">
        <v>30</v>
      </c>
      <c r="B33" s="28" t="s">
        <v>52</v>
      </c>
      <c r="C33" s="31">
        <v>45034.61</v>
      </c>
      <c r="D33" s="31">
        <f>H33+L33+P33+T33</f>
        <v>45034.61</v>
      </c>
      <c r="E33" s="31">
        <v>8296</v>
      </c>
      <c r="F33" s="31">
        <v>1524.81</v>
      </c>
      <c r="G33" s="31">
        <v>10800</v>
      </c>
      <c r="H33" s="29">
        <f>SUM(E33:G33)</f>
        <v>20620.809999999998</v>
      </c>
      <c r="I33" s="31">
        <v>2842</v>
      </c>
      <c r="J33" s="31">
        <v>2842</v>
      </c>
      <c r="K33" s="31">
        <v>4650</v>
      </c>
      <c r="L33" s="29">
        <f>I33+J33+K33</f>
        <v>10334</v>
      </c>
      <c r="M33" s="31">
        <v>0</v>
      </c>
      <c r="N33" s="31">
        <v>4164.3</v>
      </c>
      <c r="O33" s="31">
        <v>2959</v>
      </c>
      <c r="P33" s="29">
        <f>SUM(M33:O33)</f>
        <v>7123.3</v>
      </c>
      <c r="Q33" s="31">
        <v>1269.5</v>
      </c>
      <c r="R33" s="31">
        <v>2843</v>
      </c>
      <c r="S33" s="31">
        <v>2844</v>
      </c>
      <c r="T33" s="29">
        <f>SUM(Q33:S33)</f>
        <v>6956.5</v>
      </c>
      <c r="U33" s="1"/>
    </row>
    <row r="34" spans="1:21" ht="55.5" customHeight="1">
      <c r="A34" s="30" t="s">
        <v>32</v>
      </c>
      <c r="B34" s="28" t="s">
        <v>54</v>
      </c>
      <c r="C34" s="31">
        <v>6.6</v>
      </c>
      <c r="D34" s="31">
        <f>H34+L34+P34+T34</f>
        <v>6.6</v>
      </c>
      <c r="E34" s="31">
        <v>0</v>
      </c>
      <c r="F34" s="31">
        <v>0</v>
      </c>
      <c r="G34" s="31">
        <v>0</v>
      </c>
      <c r="H34" s="29">
        <f>SUM(E34:G34)</f>
        <v>0</v>
      </c>
      <c r="I34" s="31">
        <v>2.6</v>
      </c>
      <c r="J34" s="31">
        <v>0</v>
      </c>
      <c r="K34" s="31">
        <v>0</v>
      </c>
      <c r="L34" s="29">
        <f>SUM(I34:K34)</f>
        <v>2.6</v>
      </c>
      <c r="M34" s="31">
        <v>0</v>
      </c>
      <c r="N34" s="31">
        <v>0</v>
      </c>
      <c r="O34" s="31">
        <v>4</v>
      </c>
      <c r="P34" s="29">
        <f>SUM(M34:O34)</f>
        <v>4</v>
      </c>
      <c r="Q34" s="31"/>
      <c r="R34" s="31">
        <v>0</v>
      </c>
      <c r="S34" s="31"/>
      <c r="T34" s="29">
        <f>SUM(Q34:S34)</f>
        <v>0</v>
      </c>
      <c r="U34" s="1"/>
    </row>
    <row r="35" spans="1:21" ht="18" customHeight="1">
      <c r="A35" s="30" t="s">
        <v>33</v>
      </c>
      <c r="B35" s="28" t="s">
        <v>55</v>
      </c>
      <c r="C35" s="31">
        <f>C32-C33-C34</f>
        <v>26092.739999999998</v>
      </c>
      <c r="D35" s="31">
        <f>H35++L35+P35+T35</f>
        <v>26221.740000000005</v>
      </c>
      <c r="E35" s="31">
        <f>E32-E33-E34</f>
        <v>555.8400000000001</v>
      </c>
      <c r="F35" s="31">
        <f>F32-F33-F34</f>
        <v>581.3600000000001</v>
      </c>
      <c r="G35" s="31">
        <f>G32-G33-G34</f>
        <v>1046.0100000000002</v>
      </c>
      <c r="H35" s="29">
        <f>SUM(E35:G35)</f>
        <v>2183.2100000000005</v>
      </c>
      <c r="I35" s="31">
        <f>I32-I33-I34</f>
        <v>933.3499999999998</v>
      </c>
      <c r="J35" s="31">
        <f>J32-J33-J34</f>
        <v>647.25</v>
      </c>
      <c r="K35" s="31">
        <f>K32-K33-K34</f>
        <v>862.6800000000003</v>
      </c>
      <c r="L35" s="29">
        <f>SUM(I35:K35)</f>
        <v>2443.28</v>
      </c>
      <c r="M35" s="31">
        <f>M32-M33-M34</f>
        <v>912.71</v>
      </c>
      <c r="N35" s="31">
        <f>N32-N33-N34</f>
        <v>956.7399999999998</v>
      </c>
      <c r="O35" s="31">
        <f>O32-O33-O34</f>
        <v>629.25</v>
      </c>
      <c r="P35" s="29">
        <f>SUM(M35:O35)</f>
        <v>2498.7</v>
      </c>
      <c r="Q35" s="31">
        <f>Q32-Q33-Q34</f>
        <v>860.0999999999999</v>
      </c>
      <c r="R35" s="31">
        <f>R32-R33-R34</f>
        <v>717.3000000000002</v>
      </c>
      <c r="S35" s="31">
        <f>S32-S33-S34</f>
        <v>17519.15</v>
      </c>
      <c r="T35" s="29">
        <f>Q35+R35+S35</f>
        <v>19096.550000000003</v>
      </c>
      <c r="U35" s="1"/>
    </row>
    <row r="36" spans="1:21" ht="24" customHeight="1">
      <c r="A36" s="12" t="s">
        <v>39</v>
      </c>
      <c r="B36" s="13" t="s">
        <v>56</v>
      </c>
      <c r="C36" s="11">
        <f aca="true" t="shared" si="7" ref="C36:T36">C10-C14</f>
        <v>-55143.54999999993</v>
      </c>
      <c r="D36" s="11">
        <f t="shared" si="7"/>
        <v>-55143.554240000085</v>
      </c>
      <c r="E36" s="11">
        <f t="shared" si="7"/>
        <v>9585.514759999998</v>
      </c>
      <c r="F36" s="11">
        <f t="shared" si="7"/>
        <v>3448.894999999997</v>
      </c>
      <c r="G36" s="11">
        <f t="shared" si="7"/>
        <v>-1283.0299999999916</v>
      </c>
      <c r="H36" s="11">
        <f t="shared" si="7"/>
        <v>4668.769759999996</v>
      </c>
      <c r="I36" s="22">
        <f t="shared" si="7"/>
        <v>9431.687000000005</v>
      </c>
      <c r="J36" s="11">
        <f t="shared" si="7"/>
        <v>15239.991000000002</v>
      </c>
      <c r="K36" s="11">
        <f t="shared" si="7"/>
        <v>-14990.926999999996</v>
      </c>
      <c r="L36" s="11">
        <f t="shared" si="7"/>
        <v>2138.8889999999956</v>
      </c>
      <c r="M36" s="11">
        <f t="shared" si="7"/>
        <v>7316.75</v>
      </c>
      <c r="N36" s="11">
        <f t="shared" si="7"/>
        <v>591.1599999999962</v>
      </c>
      <c r="O36" s="11">
        <f t="shared" si="7"/>
        <v>14460.987240000002</v>
      </c>
      <c r="P36" s="11">
        <f t="shared" si="7"/>
        <v>17008.02800000002</v>
      </c>
      <c r="Q36" s="11">
        <f t="shared" si="7"/>
        <v>-6428.635999999999</v>
      </c>
      <c r="R36" s="11">
        <f t="shared" si="7"/>
        <v>-6837.717000000008</v>
      </c>
      <c r="S36" s="11">
        <f t="shared" si="7"/>
        <v>-59865.50800000001</v>
      </c>
      <c r="T36" s="11">
        <f t="shared" si="7"/>
        <v>-73131.86100000003</v>
      </c>
      <c r="U36" s="1"/>
    </row>
    <row r="37" spans="1:21" ht="24" customHeight="1">
      <c r="A37" s="12" t="s">
        <v>62</v>
      </c>
      <c r="B37" s="13" t="s">
        <v>59</v>
      </c>
      <c r="C37" s="11"/>
      <c r="D37" s="11"/>
      <c r="E37" s="11"/>
      <c r="F37" s="11"/>
      <c r="G37" s="11"/>
      <c r="H37" s="11"/>
      <c r="I37" s="2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"/>
    </row>
    <row r="38" spans="1:21" ht="75.75" customHeight="1">
      <c r="A38" s="17" t="s">
        <v>40</v>
      </c>
      <c r="B38" s="13" t="s">
        <v>57</v>
      </c>
      <c r="C38" s="11">
        <v>600</v>
      </c>
      <c r="D38" s="11">
        <v>600</v>
      </c>
      <c r="E38" s="18"/>
      <c r="F38" s="18"/>
      <c r="G38" s="18"/>
      <c r="H38" s="11">
        <f>SUM(E38:G38)</f>
        <v>0</v>
      </c>
      <c r="I38" s="18">
        <v>600</v>
      </c>
      <c r="J38" s="18"/>
      <c r="K38" s="18"/>
      <c r="L38" s="11">
        <f>I38+J38+K38</f>
        <v>600</v>
      </c>
      <c r="M38" s="11"/>
      <c r="N38" s="18"/>
      <c r="O38" s="18"/>
      <c r="P38" s="11">
        <f>M38+N38+O38</f>
        <v>0</v>
      </c>
      <c r="Q38" s="11"/>
      <c r="R38" s="18"/>
      <c r="S38" s="11"/>
      <c r="T38" s="11">
        <f>Q38+R38+S38</f>
        <v>0</v>
      </c>
      <c r="U38" s="1"/>
    </row>
    <row r="39" spans="1:21" ht="110.25" customHeight="1">
      <c r="A39" s="17" t="s">
        <v>41</v>
      </c>
      <c r="B39" s="13" t="s">
        <v>58</v>
      </c>
      <c r="C39" s="11">
        <f>C36+C37-C38</f>
        <v>-55743.54999999993</v>
      </c>
      <c r="D39" s="11">
        <f>D36+D37-D38</f>
        <v>-55743.554240000085</v>
      </c>
      <c r="E39" s="11">
        <f aca="true" t="shared" si="8" ref="E39:T39">E36+E37-E38</f>
        <v>9585.514759999998</v>
      </c>
      <c r="F39" s="11">
        <f>F36+F37-F38</f>
        <v>3448.894999999997</v>
      </c>
      <c r="G39" s="11">
        <f t="shared" si="8"/>
        <v>-1283.0299999999916</v>
      </c>
      <c r="H39" s="11">
        <f t="shared" si="8"/>
        <v>4668.769759999996</v>
      </c>
      <c r="I39" s="11">
        <f t="shared" si="8"/>
        <v>8831.687000000005</v>
      </c>
      <c r="J39" s="11">
        <f t="shared" si="8"/>
        <v>15239.991000000002</v>
      </c>
      <c r="K39" s="11">
        <f t="shared" si="8"/>
        <v>-14990.926999999996</v>
      </c>
      <c r="L39" s="11">
        <f t="shared" si="8"/>
        <v>1538.8889999999956</v>
      </c>
      <c r="M39" s="11">
        <f t="shared" si="8"/>
        <v>7316.75</v>
      </c>
      <c r="N39" s="11">
        <f t="shared" si="8"/>
        <v>591.1599999999962</v>
      </c>
      <c r="O39" s="11">
        <f t="shared" si="8"/>
        <v>14460.987240000002</v>
      </c>
      <c r="P39" s="11">
        <f t="shared" si="8"/>
        <v>17008.02800000002</v>
      </c>
      <c r="Q39" s="11">
        <f t="shared" si="8"/>
        <v>-6428.635999999999</v>
      </c>
      <c r="R39" s="11">
        <f t="shared" si="8"/>
        <v>-6837.717000000008</v>
      </c>
      <c r="S39" s="11">
        <f t="shared" si="8"/>
        <v>-59865.50800000001</v>
      </c>
      <c r="T39" s="11">
        <f t="shared" si="8"/>
        <v>-73131.86100000003</v>
      </c>
      <c r="U39" s="1"/>
    </row>
    <row r="40" spans="1:20" ht="38.25">
      <c r="A40" s="17" t="s">
        <v>42</v>
      </c>
      <c r="B40" s="13">
        <v>1000</v>
      </c>
      <c r="C40" s="10">
        <v>0</v>
      </c>
      <c r="D40" s="10">
        <v>55743.55268</v>
      </c>
      <c r="E40" s="10">
        <f>D40</f>
        <v>55743.55268</v>
      </c>
      <c r="F40" s="10">
        <f>E41</f>
        <v>65329.06744</v>
      </c>
      <c r="G40" s="10">
        <f>F41</f>
        <v>68777.96244</v>
      </c>
      <c r="H40" s="11">
        <f>E40</f>
        <v>55743.55268</v>
      </c>
      <c r="I40" s="10">
        <f>H41</f>
        <v>60412.322439999996</v>
      </c>
      <c r="J40" s="10">
        <f>I41</f>
        <v>69244.00944</v>
      </c>
      <c r="K40" s="10">
        <f>J41</f>
        <v>84484.00044</v>
      </c>
      <c r="L40" s="11">
        <f>I40</f>
        <v>60412.322439999996</v>
      </c>
      <c r="M40" s="10">
        <f>L41</f>
        <v>61951.21143999999</v>
      </c>
      <c r="N40" s="10">
        <f>M41</f>
        <v>69267.96143999998</v>
      </c>
      <c r="O40" s="10">
        <f>N41</f>
        <v>69859.12143999999</v>
      </c>
      <c r="P40" s="11">
        <f>M40</f>
        <v>61951.21143999999</v>
      </c>
      <c r="Q40" s="10">
        <f>P41</f>
        <v>78959.23944</v>
      </c>
      <c r="R40" s="10">
        <f>Q41</f>
        <v>72530.60344</v>
      </c>
      <c r="S40" s="10">
        <f>R41</f>
        <v>65692.88644</v>
      </c>
      <c r="T40" s="11">
        <f>Q40</f>
        <v>78959.23944</v>
      </c>
    </row>
    <row r="41" spans="1:21" ht="38.25">
      <c r="A41" s="17" t="s">
        <v>43</v>
      </c>
      <c r="B41" s="13">
        <v>1100</v>
      </c>
      <c r="C41" s="10">
        <v>0</v>
      </c>
      <c r="D41" s="11">
        <f>T41</f>
        <v>5827.378439999971</v>
      </c>
      <c r="E41" s="11">
        <f>E40+E39</f>
        <v>65329.06744</v>
      </c>
      <c r="F41" s="11">
        <f>F40+F39</f>
        <v>68777.96244</v>
      </c>
      <c r="G41" s="11">
        <f aca="true" t="shared" si="9" ref="G41:O41">G40+G39</f>
        <v>67494.93244</v>
      </c>
      <c r="H41" s="11">
        <f t="shared" si="9"/>
        <v>60412.322439999996</v>
      </c>
      <c r="I41" s="11">
        <f t="shared" si="9"/>
        <v>69244.00944</v>
      </c>
      <c r="J41" s="11">
        <f t="shared" si="9"/>
        <v>84484.00044</v>
      </c>
      <c r="K41" s="11">
        <f t="shared" si="9"/>
        <v>69493.07344000001</v>
      </c>
      <c r="L41" s="11">
        <f>L40+L39</f>
        <v>61951.21143999999</v>
      </c>
      <c r="M41" s="11">
        <f t="shared" si="9"/>
        <v>69267.96143999998</v>
      </c>
      <c r="N41" s="11">
        <f t="shared" si="9"/>
        <v>69859.12143999999</v>
      </c>
      <c r="O41" s="11">
        <f t="shared" si="9"/>
        <v>84320.10867999999</v>
      </c>
      <c r="P41" s="11">
        <f>P40+P39</f>
        <v>78959.23944</v>
      </c>
      <c r="Q41" s="11">
        <f>Q40+Q39</f>
        <v>72530.60344</v>
      </c>
      <c r="R41" s="11">
        <f>R40+R39</f>
        <v>65692.88644</v>
      </c>
      <c r="S41" s="11">
        <f>S40+S39</f>
        <v>5827.378439999993</v>
      </c>
      <c r="T41" s="11">
        <f>T40+T39</f>
        <v>5827.378439999971</v>
      </c>
      <c r="U41" s="1"/>
    </row>
    <row r="42" spans="1:21" ht="140.25">
      <c r="A42" s="17" t="s">
        <v>44</v>
      </c>
      <c r="B42" s="13">
        <v>1200</v>
      </c>
      <c r="C42" s="10"/>
      <c r="D42" s="16">
        <v>0</v>
      </c>
      <c r="E42" s="10">
        <f>E40-E41</f>
        <v>-9585.514759999998</v>
      </c>
      <c r="F42" s="10">
        <f aca="true" t="shared" si="10" ref="F42:O42">F40-F41</f>
        <v>-3448.895000000004</v>
      </c>
      <c r="G42" s="10">
        <f t="shared" si="10"/>
        <v>1283.0299999999988</v>
      </c>
      <c r="H42" s="10">
        <f t="shared" si="10"/>
        <v>-4668.769759999996</v>
      </c>
      <c r="I42" s="10">
        <f t="shared" si="10"/>
        <v>-8831.686999999998</v>
      </c>
      <c r="J42" s="10">
        <f t="shared" si="10"/>
        <v>-15239.991000000009</v>
      </c>
      <c r="K42" s="10">
        <f t="shared" si="10"/>
        <v>14990.926999999996</v>
      </c>
      <c r="L42" s="10">
        <f t="shared" si="10"/>
        <v>-1538.8889999999956</v>
      </c>
      <c r="M42" s="10">
        <f t="shared" si="10"/>
        <v>-7316.749999999993</v>
      </c>
      <c r="N42" s="10">
        <f t="shared" si="10"/>
        <v>-591.1600000000035</v>
      </c>
      <c r="O42" s="10">
        <f t="shared" si="10"/>
        <v>-14460.987240000002</v>
      </c>
      <c r="P42" s="10">
        <f>P40-P41</f>
        <v>-17008.028000000013</v>
      </c>
      <c r="Q42" s="10">
        <f>Q40-Q41</f>
        <v>6428.635999999999</v>
      </c>
      <c r="R42" s="10">
        <f>R40-R41</f>
        <v>6837.717000000004</v>
      </c>
      <c r="S42" s="10">
        <f>S40-S41</f>
        <v>59865.50800000001</v>
      </c>
      <c r="T42" s="10">
        <f>T40-T41</f>
        <v>73131.86100000003</v>
      </c>
      <c r="U42" s="1"/>
    </row>
    <row r="43" spans="1:21" ht="54" customHeight="1">
      <c r="A43" s="17" t="s">
        <v>45</v>
      </c>
      <c r="B43" s="47">
        <v>1300</v>
      </c>
      <c r="C43" s="46"/>
      <c r="D43" s="48">
        <v>0</v>
      </c>
      <c r="E43" s="46">
        <v>0</v>
      </c>
      <c r="F43" s="46">
        <v>0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5"/>
    </row>
    <row r="44" spans="1:21" ht="36.75" customHeight="1">
      <c r="A44" s="8" t="s">
        <v>46</v>
      </c>
      <c r="B44" s="47"/>
      <c r="C44" s="46"/>
      <c r="D44" s="48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5"/>
    </row>
    <row r="45" spans="1:21" ht="13.5" customHeight="1">
      <c r="A45" s="36" t="s">
        <v>63</v>
      </c>
      <c r="B45" s="36"/>
      <c r="C45" s="36"/>
      <c r="D45" s="36"/>
      <c r="E45" s="36"/>
      <c r="F45" s="36"/>
      <c r="G45" s="36"/>
      <c r="H45" s="36"/>
      <c r="I45" s="39"/>
      <c r="J45" s="41"/>
      <c r="K45" s="43" t="s">
        <v>64</v>
      </c>
      <c r="L45" s="43"/>
      <c r="M45" s="43"/>
      <c r="N45" s="43"/>
      <c r="O45" s="43"/>
      <c r="P45" s="43"/>
      <c r="Q45" s="45"/>
      <c r="R45" s="45"/>
      <c r="S45" s="45"/>
      <c r="T45" s="45"/>
      <c r="U45" s="38"/>
    </row>
    <row r="46" spans="1:21" ht="15" customHeight="1">
      <c r="A46" s="37"/>
      <c r="B46" s="37"/>
      <c r="C46" s="37"/>
      <c r="D46" s="37"/>
      <c r="E46" s="37"/>
      <c r="F46" s="37"/>
      <c r="G46" s="37"/>
      <c r="H46" s="37"/>
      <c r="I46" s="40"/>
      <c r="J46" s="42"/>
      <c r="K46" s="44"/>
      <c r="L46" s="44"/>
      <c r="M46" s="44"/>
      <c r="N46" s="44"/>
      <c r="O46" s="44"/>
      <c r="P46" s="44"/>
      <c r="Q46" s="38"/>
      <c r="R46" s="38"/>
      <c r="S46" s="38"/>
      <c r="T46" s="38"/>
      <c r="U46" s="38"/>
    </row>
    <row r="47" spans="1:21" ht="15" customHeight="1">
      <c r="A47" s="37"/>
      <c r="B47" s="37"/>
      <c r="C47" s="37"/>
      <c r="D47" s="37"/>
      <c r="E47" s="37"/>
      <c r="F47" s="37"/>
      <c r="G47" s="37"/>
      <c r="H47" s="37"/>
      <c r="I47" s="40"/>
      <c r="J47" s="42"/>
      <c r="K47" s="44"/>
      <c r="L47" s="44"/>
      <c r="M47" s="44"/>
      <c r="N47" s="44"/>
      <c r="O47" s="44"/>
      <c r="P47" s="44"/>
      <c r="Q47" s="38"/>
      <c r="R47" s="38"/>
      <c r="S47" s="38"/>
      <c r="T47" s="38"/>
      <c r="U47" s="38"/>
    </row>
    <row r="48" spans="1:21" ht="30" customHeight="1">
      <c r="A48" s="37"/>
      <c r="B48" s="37"/>
      <c r="C48" s="37"/>
      <c r="D48" s="37"/>
      <c r="E48" s="37"/>
      <c r="F48" s="37"/>
      <c r="G48" s="37"/>
      <c r="H48" s="37"/>
      <c r="I48" s="40"/>
      <c r="J48" s="42"/>
      <c r="K48" s="44"/>
      <c r="L48" s="44"/>
      <c r="M48" s="44"/>
      <c r="N48" s="44"/>
      <c r="O48" s="44"/>
      <c r="P48" s="44"/>
      <c r="Q48" s="38"/>
      <c r="R48" s="38"/>
      <c r="S48" s="38"/>
      <c r="T48" s="38"/>
      <c r="U48" s="38"/>
    </row>
    <row r="49" spans="1:2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1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"/>
    </row>
    <row r="51" spans="1:21" ht="12.75">
      <c r="A51" s="2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52" spans="2:21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"/>
    </row>
    <row r="56" ht="12.75">
      <c r="A56" s="34" t="s">
        <v>69</v>
      </c>
    </row>
    <row r="57" ht="12.75">
      <c r="A57" s="1" t="s">
        <v>61</v>
      </c>
    </row>
    <row r="58" ht="12.75">
      <c r="A58" s="19" t="s">
        <v>60</v>
      </c>
    </row>
    <row r="59" ht="12.75">
      <c r="A59" s="21"/>
    </row>
    <row r="75" ht="12.75">
      <c r="A75" s="20"/>
    </row>
    <row r="76" ht="12.75">
      <c r="A76" s="21"/>
    </row>
    <row r="77" ht="12.75">
      <c r="A77" s="19"/>
    </row>
  </sheetData>
  <sheetProtection/>
  <mergeCells count="45"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  <mergeCell ref="E6:G7"/>
    <mergeCell ref="H6:H8"/>
    <mergeCell ref="I6:K7"/>
    <mergeCell ref="L6:L8"/>
    <mergeCell ref="M6:O7"/>
    <mergeCell ref="P6:P8"/>
    <mergeCell ref="B43:B44"/>
    <mergeCell ref="C43:C44"/>
    <mergeCell ref="D43:D44"/>
    <mergeCell ref="E43:E44"/>
    <mergeCell ref="F43:F44"/>
    <mergeCell ref="G43:G44"/>
    <mergeCell ref="U43:U44"/>
    <mergeCell ref="P43:P44"/>
    <mergeCell ref="Q43:Q44"/>
    <mergeCell ref="R43:R44"/>
    <mergeCell ref="O43:O44"/>
    <mergeCell ref="N43:N44"/>
    <mergeCell ref="H43:H44"/>
    <mergeCell ref="I43:I44"/>
    <mergeCell ref="S43:S44"/>
    <mergeCell ref="T43:T44"/>
    <mergeCell ref="J43:J44"/>
    <mergeCell ref="K43:K44"/>
    <mergeCell ref="L43:L44"/>
    <mergeCell ref="M43:M44"/>
    <mergeCell ref="A45:H48"/>
    <mergeCell ref="U45:U48"/>
    <mergeCell ref="I45:I48"/>
    <mergeCell ref="J45:J48"/>
    <mergeCell ref="K45:P48"/>
    <mergeCell ref="Q45:Q48"/>
    <mergeCell ref="R45:R48"/>
    <mergeCell ref="S45:S48"/>
    <mergeCell ref="T45:T4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48" r:id="rId1"/>
  <rowBreaks count="1" manualBreakCount="1">
    <brk id="3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2022-10-13T10:55:02Z</cp:lastPrinted>
  <dcterms:created xsi:type="dcterms:W3CDTF">2014-02-13T05:24:36Z</dcterms:created>
  <dcterms:modified xsi:type="dcterms:W3CDTF">2022-10-13T10:56:04Z</dcterms:modified>
  <cp:category/>
  <cp:version/>
  <cp:contentType/>
  <cp:contentStatus/>
</cp:coreProperties>
</file>