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<sst xmlns="http://schemas.openxmlformats.org/spreadsheetml/2006/main" count="55" uniqueCount="52">
  <si>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</si>
  <si>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</si>
  <si>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</si>
  <si>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</si>
  <si>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</si>
  <si>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</si>
  <si>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</si>
  <si>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</si>
  <si>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</si>
  <si>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</si>
  <si>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</si>
  <si>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</si>
  <si>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</si>
  <si>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</si>
  <si>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</si>
  <si>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</si>
  <si>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</si>
  <si>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</si>
  <si>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</si>
  <si>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</si>
  <si>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</si>
  <si>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</si>
  <si>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</si>
  <si>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</si>
  <si>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</si>
  <si>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</si>
  <si>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</si>
  <si>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</si>
  <si>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</si>
  <si>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</si>
  <si>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</si>
  <si>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</si>
  <si>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</si>
  <si>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</si>
  <si>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</si>
  <si>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</si>
  <si>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</si>
  <si>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</si>
  <si>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</si>
  <si>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</si>
  <si>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</si>
  <si>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</si>
  <si>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</si>
  <si>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</si>
  <si>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</si>
  <si>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</si>
  <si>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О.С.Трофимова</t>
  </si>
  <si>
    <t>Начальник финансового управления администрации  района</t>
  </si>
  <si>
    <t>Г.А.Сафонова</t>
  </si>
  <si>
    <t>Кассовый план исполнения бюджета муниципального образования Ковардицкое Муромского района на 2022 год</t>
  </si>
  <si>
    <t>Периодичность: ежеквартальная</t>
  </si>
  <si>
    <t>на 01.07.2022 первоначальный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</si>
</sst>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28" activePane="bottomLeft" state="frozen"/>
      <selection pane="topLeft" activeCell="A1" sqref="A1"/>
      <selection pane="bottomLeft" activeCell="A40" sqref="A40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12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"/>
    </row>
    <row r="2" spans="1:21" ht="15.75">
      <c r="A2" s="3"/>
      <c r="B2" s="3"/>
      <c r="C2" s="3"/>
      <c r="D2" s="33" t="s">
        <v>51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/>
      <c r="R2" s="3"/>
      <c r="S2" s="3"/>
      <c r="T2" s="3"/>
      <c r="U2" s="2"/>
    </row>
    <row r="3" spans="1:21" ht="12.75" customHeight="1">
      <c r="A3" s="34" t="s">
        <v>50</v>
      </c>
      <c r="B3" s="34"/>
      <c r="C3" s="34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1" t="s">
        <v>0</v>
      </c>
      <c r="B4" s="31"/>
      <c r="C4" s="3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42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42"/>
      <c r="G6" s="42"/>
      <c r="H6" s="42" t="s">
        <v>6</v>
      </c>
      <c r="I6" s="42" t="s">
        <v>7</v>
      </c>
      <c r="J6" s="42"/>
      <c r="K6" s="42"/>
      <c r="L6" s="42" t="s">
        <v>8</v>
      </c>
      <c r="M6" s="42" t="s">
        <v>9</v>
      </c>
      <c r="N6" s="42"/>
      <c r="O6" s="42"/>
      <c r="P6" s="42" t="s">
        <v>10</v>
      </c>
      <c r="Q6" s="42" t="s">
        <v>11</v>
      </c>
      <c r="R6" s="42"/>
      <c r="S6" s="42"/>
      <c r="T6" s="42" t="s">
        <v>12</v>
      </c>
      <c r="U6" s="2"/>
    </row>
    <row r="7" spans="1:2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2"/>
    </row>
    <row r="8" spans="1:21" ht="12.75">
      <c r="A8" s="42"/>
      <c r="B8" s="42"/>
      <c r="C8" s="42"/>
      <c r="D8" s="42"/>
      <c r="E8" s="17" t="s">
        <v>13</v>
      </c>
      <c r="F8" s="17" t="s">
        <v>14</v>
      </c>
      <c r="G8" s="17" t="s">
        <v>15</v>
      </c>
      <c r="H8" s="42"/>
      <c r="I8" s="17" t="s">
        <v>16</v>
      </c>
      <c r="J8" s="17" t="s">
        <v>17</v>
      </c>
      <c r="K8" s="17" t="s">
        <v>18</v>
      </c>
      <c r="L8" s="42"/>
      <c r="M8" s="17" t="s">
        <v>19</v>
      </c>
      <c r="N8" s="17" t="s">
        <v>20</v>
      </c>
      <c r="O8" s="17" t="s">
        <v>21</v>
      </c>
      <c r="P8" s="42"/>
      <c r="Q8" s="17" t="s">
        <v>22</v>
      </c>
      <c r="R8" s="17" t="s">
        <v>23</v>
      </c>
      <c r="S8" s="17" t="s">
        <v>24</v>
      </c>
      <c r="T8" s="42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25</v>
      </c>
      <c r="B10" s="22">
        <v>100</v>
      </c>
      <c r="C10" s="9">
        <v>52965.67</v>
      </c>
      <c r="D10" s="9">
        <f>D12+D13+D14</f>
        <v>52965.67</v>
      </c>
      <c r="E10" s="9">
        <v>7716.44</v>
      </c>
      <c r="F10" s="9">
        <v>1031.9</v>
      </c>
      <c r="G10" s="9">
        <v>5209.67</v>
      </c>
      <c r="H10" s="9">
        <f>H12+H13</f>
        <v>13958.01</v>
      </c>
      <c r="I10" s="9">
        <v>3051.53</v>
      </c>
      <c r="J10" s="9">
        <v>2216.93</v>
      </c>
      <c r="K10" s="9">
        <v>5209.16</v>
      </c>
      <c r="L10" s="9">
        <f>L12+L13+L14</f>
        <v>10477.62</v>
      </c>
      <c r="M10" s="9">
        <v>7479.97</v>
      </c>
      <c r="N10" s="9">
        <v>1616.55</v>
      </c>
      <c r="O10" s="9">
        <v>2249.04</v>
      </c>
      <c r="P10" s="9">
        <f>P12+P13+P14</f>
        <v>11345.560000000001</v>
      </c>
      <c r="Q10" s="9">
        <v>5232</v>
      </c>
      <c r="R10" s="9">
        <v>6208.2</v>
      </c>
      <c r="S10" s="9">
        <v>5744.28</v>
      </c>
      <c r="T10" s="9">
        <f>T12+T13+T14</f>
        <v>17184.48</v>
      </c>
      <c r="U10" s="14"/>
    </row>
    <row r="11" spans="1:21" ht="15.75" customHeight="1">
      <c r="A11" s="26" t="s">
        <v>26</v>
      </c>
      <c r="B11" s="22"/>
      <c r="C11" s="10"/>
      <c r="D11" s="8"/>
      <c r="E11" s="48"/>
      <c r="F11" s="49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27</v>
      </c>
      <c r="B12" s="22">
        <v>110</v>
      </c>
      <c r="C12" s="23">
        <v>15130</v>
      </c>
      <c r="D12" s="23">
        <f>H12+L12+P12+T12</f>
        <v>15130</v>
      </c>
      <c r="E12" s="23">
        <v>959.27</v>
      </c>
      <c r="F12" s="23">
        <v>659.73</v>
      </c>
      <c r="G12" s="23">
        <v>411.26</v>
      </c>
      <c r="H12" s="23">
        <f>E12+F12+G12</f>
        <v>2030.26</v>
      </c>
      <c r="I12" s="23">
        <v>803.97</v>
      </c>
      <c r="J12" s="23">
        <v>295.26</v>
      </c>
      <c r="K12" s="23">
        <v>653.37</v>
      </c>
      <c r="L12" s="23">
        <f>I12+J12+K12</f>
        <v>1752.6</v>
      </c>
      <c r="M12" s="23">
        <v>770.14</v>
      </c>
      <c r="N12" s="23">
        <v>425.85</v>
      </c>
      <c r="O12" s="23">
        <v>770.64</v>
      </c>
      <c r="P12" s="23">
        <f>SUM(M12:O12)</f>
        <v>1966.63</v>
      </c>
      <c r="Q12" s="23">
        <v>3132.7</v>
      </c>
      <c r="R12" s="23">
        <v>4167.8</v>
      </c>
      <c r="S12" s="23">
        <v>2080.01</v>
      </c>
      <c r="T12" s="23">
        <f>SUM(Q12:S12)</f>
        <v>9380.51</v>
      </c>
      <c r="U12" s="2"/>
    </row>
    <row r="13" spans="1:21" ht="27" customHeight="1">
      <c r="A13" s="25" t="s">
        <v>28</v>
      </c>
      <c r="B13" s="22">
        <v>120</v>
      </c>
      <c r="C13" s="23">
        <v>37835.67</v>
      </c>
      <c r="D13" s="23">
        <f>H13+L13+P13+T13</f>
        <v>37835.67</v>
      </c>
      <c r="E13" s="27">
        <f>E10-E12</f>
        <v>6757.17</v>
      </c>
      <c r="F13" s="27">
        <f>F10-F12</f>
        <v>372.1700000000001</v>
      </c>
      <c r="G13" s="27">
        <f>G10-G12</f>
        <v>4798.41</v>
      </c>
      <c r="H13" s="23">
        <f>SUM(E13:G13)</f>
        <v>11927.75</v>
      </c>
      <c r="I13" s="23">
        <f>I10-I12</f>
        <v>2247.5600000000004</v>
      </c>
      <c r="J13" s="23">
        <f>J10-J12</f>
        <v>1921.6699999999998</v>
      </c>
      <c r="K13" s="23">
        <f>K10-K12</f>
        <v>4555.79</v>
      </c>
      <c r="L13" s="23">
        <f>SUM(I13:K13)</f>
        <v>8725.02</v>
      </c>
      <c r="M13" s="23">
        <f>M10-M12</f>
        <v>6709.83</v>
      </c>
      <c r="N13" s="23">
        <f>N10-N12</f>
        <v>1190.6999999999998</v>
      </c>
      <c r="O13" s="23">
        <f>O10-O12</f>
        <v>1478.4</v>
      </c>
      <c r="P13" s="23">
        <f>SUM(M13:O13)</f>
        <v>9378.93</v>
      </c>
      <c r="Q13" s="23">
        <f>Q10-Q12</f>
        <v>2099.3</v>
      </c>
      <c r="R13" s="23">
        <f>R10-R12</f>
        <v>2040.3999999999996</v>
      </c>
      <c r="S13" s="23">
        <f>S10-S12</f>
        <v>3664.2699999999995</v>
      </c>
      <c r="T13" s="23">
        <f>SUM(Q13:S13)</f>
        <v>7803.969999999999</v>
      </c>
      <c r="U13" s="2"/>
    </row>
    <row r="14" spans="1:21" ht="52.5" customHeight="1">
      <c r="A14" s="25" t="s">
        <v>29</v>
      </c>
      <c r="B14" s="22">
        <v>130</v>
      </c>
      <c r="C14" s="10"/>
      <c r="D14" s="10"/>
      <c r="E14" s="27"/>
      <c r="F14" s="27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30</v>
      </c>
      <c r="B15" s="22">
        <v>200</v>
      </c>
      <c r="C15" s="9">
        <v>56814.29</v>
      </c>
      <c r="D15" s="9">
        <f>H15+L15+P15+T15</f>
        <v>56814.29447</v>
      </c>
      <c r="E15" s="23">
        <f aca="true" t="shared" si="0" ref="E15:T15">SUM(E16:E18)</f>
        <v>2348.46226</v>
      </c>
      <c r="F15" s="23">
        <f>SUM(F16:F18)</f>
        <v>6647.41221</v>
      </c>
      <c r="G15" s="23">
        <f t="shared" si="0"/>
        <v>4617.77</v>
      </c>
      <c r="H15" s="23">
        <f t="shared" si="0"/>
        <v>13613.644470000001</v>
      </c>
      <c r="I15" s="23">
        <f t="shared" si="0"/>
        <v>3226.6</v>
      </c>
      <c r="J15" s="23">
        <f t="shared" si="0"/>
        <v>4805.09</v>
      </c>
      <c r="K15" s="23">
        <f t="shared" si="0"/>
        <v>3638.78</v>
      </c>
      <c r="L15" s="23">
        <f t="shared" si="0"/>
        <v>11670.470000000001</v>
      </c>
      <c r="M15" s="23">
        <f t="shared" si="0"/>
        <v>7154.09</v>
      </c>
      <c r="N15" s="23">
        <f t="shared" si="0"/>
        <v>6162.18</v>
      </c>
      <c r="O15" s="23">
        <v>3254.62223</v>
      </c>
      <c r="P15" s="23">
        <f t="shared" si="0"/>
        <v>16721.32</v>
      </c>
      <c r="Q15" s="23">
        <v>3234.16813</v>
      </c>
      <c r="R15" s="23">
        <v>4269.89</v>
      </c>
      <c r="S15" s="23">
        <v>4687.94</v>
      </c>
      <c r="T15" s="23">
        <f t="shared" si="0"/>
        <v>14808.86</v>
      </c>
      <c r="U15" s="14"/>
    </row>
    <row r="16" spans="1:21" ht="38.25" customHeight="1">
      <c r="A16" s="25" t="s">
        <v>31</v>
      </c>
      <c r="B16" s="22">
        <v>220</v>
      </c>
      <c r="C16" s="23">
        <v>3216.7</v>
      </c>
      <c r="D16" s="23">
        <f aca="true" t="shared" si="1" ref="D16:T16">D20</f>
        <v>3216.6950000000006</v>
      </c>
      <c r="E16" s="23">
        <f t="shared" si="1"/>
        <v>187.975</v>
      </c>
      <c r="F16" s="23">
        <f t="shared" si="1"/>
        <v>0</v>
      </c>
      <c r="G16" s="23">
        <f t="shared" si="1"/>
        <v>0</v>
      </c>
      <c r="H16" s="23">
        <f t="shared" si="1"/>
        <v>187.975</v>
      </c>
      <c r="I16" s="23">
        <f t="shared" si="1"/>
        <v>187.98</v>
      </c>
      <c r="J16" s="23">
        <f t="shared" si="1"/>
        <v>1722.24</v>
      </c>
      <c r="K16" s="23">
        <f t="shared" si="1"/>
        <v>0</v>
      </c>
      <c r="L16" s="23">
        <f t="shared" si="1"/>
        <v>1910.22</v>
      </c>
      <c r="M16" s="23">
        <f t="shared" si="1"/>
        <v>177.24</v>
      </c>
      <c r="N16" s="23">
        <f t="shared" si="1"/>
        <v>0</v>
      </c>
      <c r="O16" s="23">
        <f t="shared" si="1"/>
        <v>0</v>
      </c>
      <c r="P16" s="23">
        <f t="shared" si="1"/>
        <v>177.24</v>
      </c>
      <c r="Q16" s="23">
        <f>Q20</f>
        <v>173</v>
      </c>
      <c r="R16" s="23">
        <f t="shared" si="1"/>
        <v>742.56</v>
      </c>
      <c r="S16" s="23">
        <f t="shared" si="1"/>
        <v>25.7</v>
      </c>
      <c r="T16" s="23">
        <f t="shared" si="1"/>
        <v>941.26</v>
      </c>
      <c r="U16" s="14"/>
    </row>
    <row r="17" spans="1:21" ht="104.25" customHeight="1">
      <c r="A17" s="25" t="s">
        <v>32</v>
      </c>
      <c r="B17" s="22">
        <v>230</v>
      </c>
      <c r="C17" s="23">
        <v>13401.79</v>
      </c>
      <c r="D17" s="23">
        <f aca="true" t="shared" si="2" ref="D17:T17">D21</f>
        <v>13401.78641</v>
      </c>
      <c r="E17" s="23">
        <f t="shared" si="2"/>
        <v>978.28</v>
      </c>
      <c r="F17" s="23">
        <f>F21</f>
        <v>1464.38441</v>
      </c>
      <c r="G17" s="23">
        <f t="shared" si="2"/>
        <v>1887.87</v>
      </c>
      <c r="H17" s="23">
        <f t="shared" si="2"/>
        <v>4330.53441</v>
      </c>
      <c r="I17" s="23">
        <f t="shared" si="2"/>
        <v>934.12</v>
      </c>
      <c r="J17" s="23">
        <f t="shared" si="2"/>
        <v>906.13</v>
      </c>
      <c r="K17" s="23">
        <f t="shared" si="2"/>
        <v>1212.33</v>
      </c>
      <c r="L17" s="23">
        <f t="shared" si="2"/>
        <v>3052.58</v>
      </c>
      <c r="M17" s="23">
        <f t="shared" si="2"/>
        <v>1286.62</v>
      </c>
      <c r="N17" s="23">
        <f t="shared" si="2"/>
        <v>1086.22</v>
      </c>
      <c r="O17" s="23">
        <f t="shared" si="2"/>
        <v>1086.62</v>
      </c>
      <c r="P17" s="23">
        <f t="shared" si="2"/>
        <v>3459.46</v>
      </c>
      <c r="Q17" s="23">
        <f t="shared" si="2"/>
        <v>1086.62</v>
      </c>
      <c r="R17" s="23">
        <f t="shared" si="2"/>
        <v>520.242</v>
      </c>
      <c r="S17" s="23">
        <f t="shared" si="2"/>
        <v>952.35</v>
      </c>
      <c r="T17" s="23">
        <f t="shared" si="2"/>
        <v>2559.212</v>
      </c>
      <c r="U17" s="14"/>
    </row>
    <row r="18" spans="1:21" ht="14.25" customHeight="1">
      <c r="A18" s="25" t="s">
        <v>33</v>
      </c>
      <c r="B18" s="22">
        <v>250</v>
      </c>
      <c r="C18" s="9">
        <v>40195.81</v>
      </c>
      <c r="D18" s="23">
        <f aca="true" t="shared" si="3" ref="D18:T18">D22+D24</f>
        <v>40195.81306</v>
      </c>
      <c r="E18" s="23">
        <f t="shared" si="3"/>
        <v>1182.20726</v>
      </c>
      <c r="F18" s="23">
        <f t="shared" si="3"/>
        <v>5183.027800000001</v>
      </c>
      <c r="G18" s="23">
        <f t="shared" si="3"/>
        <v>2729.9000000000005</v>
      </c>
      <c r="H18" s="23">
        <f t="shared" si="3"/>
        <v>9095.13506</v>
      </c>
      <c r="I18" s="23">
        <f t="shared" si="3"/>
        <v>2104.5</v>
      </c>
      <c r="J18" s="23">
        <f t="shared" si="3"/>
        <v>2176.7200000000003</v>
      </c>
      <c r="K18" s="23">
        <f t="shared" si="3"/>
        <v>2426.4500000000003</v>
      </c>
      <c r="L18" s="23">
        <f t="shared" si="3"/>
        <v>6707.67</v>
      </c>
      <c r="M18" s="23">
        <f t="shared" si="3"/>
        <v>5690.2300000000005</v>
      </c>
      <c r="N18" s="23">
        <f t="shared" si="3"/>
        <v>5075.96</v>
      </c>
      <c r="O18" s="23">
        <f t="shared" si="3"/>
        <v>2318.4300000000003</v>
      </c>
      <c r="P18" s="23">
        <f t="shared" si="3"/>
        <v>13084.62</v>
      </c>
      <c r="Q18" s="23">
        <f t="shared" si="3"/>
        <v>2083.82</v>
      </c>
      <c r="R18" s="23">
        <f t="shared" si="3"/>
        <v>2052.9880000000003</v>
      </c>
      <c r="S18" s="23">
        <f t="shared" si="3"/>
        <v>7171.58</v>
      </c>
      <c r="T18" s="23">
        <f t="shared" si="3"/>
        <v>11308.388</v>
      </c>
      <c r="U18" s="2"/>
    </row>
    <row r="19" spans="1:21" ht="35.25" customHeight="1">
      <c r="A19" s="21" t="s">
        <v>45</v>
      </c>
      <c r="B19" s="22">
        <v>200</v>
      </c>
      <c r="C19" s="9">
        <v>56814.29</v>
      </c>
      <c r="D19" s="23">
        <f>H19+L19+P19+T19</f>
        <v>56814.29447</v>
      </c>
      <c r="E19" s="23">
        <v>2348.46226</v>
      </c>
      <c r="F19" s="23">
        <v>6647.41221</v>
      </c>
      <c r="G19" s="23">
        <v>4617.77</v>
      </c>
      <c r="H19" s="23">
        <f>SUM(H20:H22)</f>
        <v>13613.644470000001</v>
      </c>
      <c r="I19" s="23">
        <v>3226.6</v>
      </c>
      <c r="J19" s="23">
        <v>4805.09</v>
      </c>
      <c r="K19" s="23">
        <v>3638.78</v>
      </c>
      <c r="L19" s="23">
        <f>SUM(L20:L22)</f>
        <v>11670.470000000001</v>
      </c>
      <c r="M19" s="23">
        <v>7154.09</v>
      </c>
      <c r="N19" s="23">
        <v>6162.18</v>
      </c>
      <c r="O19" s="23">
        <v>3405.05</v>
      </c>
      <c r="P19" s="23">
        <f>SUM(P20:P22)</f>
        <v>16721.32</v>
      </c>
      <c r="Q19" s="23">
        <v>3343.44</v>
      </c>
      <c r="R19" s="23">
        <v>3315.79</v>
      </c>
      <c r="S19" s="23">
        <v>8149.63</v>
      </c>
      <c r="T19" s="23">
        <f>SUM(T20:T22)</f>
        <v>14808.86</v>
      </c>
      <c r="U19" s="14"/>
    </row>
    <row r="20" spans="1:21" ht="38.25" customHeight="1">
      <c r="A20" s="25" t="s">
        <v>31</v>
      </c>
      <c r="B20" s="22">
        <v>220</v>
      </c>
      <c r="C20" s="9">
        <v>3216.7</v>
      </c>
      <c r="D20" s="9">
        <f>H20+L20+P20+T20</f>
        <v>3216.6950000000006</v>
      </c>
      <c r="E20" s="23">
        <v>187.975</v>
      </c>
      <c r="F20" s="23">
        <v>0</v>
      </c>
      <c r="G20" s="23">
        <v>0</v>
      </c>
      <c r="H20" s="23">
        <f>E20+F20+G20</f>
        <v>187.975</v>
      </c>
      <c r="I20" s="23">
        <v>187.98</v>
      </c>
      <c r="J20" s="23">
        <v>1722.24</v>
      </c>
      <c r="K20" s="23">
        <v>0</v>
      </c>
      <c r="L20" s="23">
        <f>SUM(I20:K20)</f>
        <v>1910.22</v>
      </c>
      <c r="M20" s="23">
        <v>177.24</v>
      </c>
      <c r="N20" s="23">
        <v>0</v>
      </c>
      <c r="O20" s="23">
        <v>0</v>
      </c>
      <c r="P20" s="23">
        <f>M20+N20+O20</f>
        <v>177.24</v>
      </c>
      <c r="Q20" s="23">
        <v>173</v>
      </c>
      <c r="R20" s="23">
        <v>742.56</v>
      </c>
      <c r="S20" s="23">
        <v>25.7</v>
      </c>
      <c r="T20" s="23">
        <f>SUM(Q20:S20)</f>
        <v>941.26</v>
      </c>
      <c r="U20" s="14"/>
    </row>
    <row r="21" spans="1:21" ht="114.75" customHeight="1">
      <c r="A21" s="25" t="s">
        <v>32</v>
      </c>
      <c r="B21" s="22">
        <v>230</v>
      </c>
      <c r="C21" s="9">
        <v>13401.79</v>
      </c>
      <c r="D21" s="9">
        <f>H21+L21+P21+T21</f>
        <v>13401.78641</v>
      </c>
      <c r="E21" s="23">
        <v>978.28</v>
      </c>
      <c r="F21" s="23">
        <v>1464.38441</v>
      </c>
      <c r="G21" s="23">
        <v>1887.87</v>
      </c>
      <c r="H21" s="23">
        <f>SUM(E21:G21)</f>
        <v>4330.53441</v>
      </c>
      <c r="I21" s="23">
        <v>934.12</v>
      </c>
      <c r="J21" s="23">
        <v>906.13</v>
      </c>
      <c r="K21" s="23">
        <v>1212.33</v>
      </c>
      <c r="L21" s="23">
        <f>SUM(I21:K21)</f>
        <v>3052.58</v>
      </c>
      <c r="M21" s="23">
        <v>1286.62</v>
      </c>
      <c r="N21" s="23">
        <v>1086.22</v>
      </c>
      <c r="O21" s="23">
        <v>1086.62</v>
      </c>
      <c r="P21" s="23">
        <f>SUM(M21:O21)</f>
        <v>3459.46</v>
      </c>
      <c r="Q21" s="23">
        <v>1086.62</v>
      </c>
      <c r="R21" s="23">
        <v>520.242</v>
      </c>
      <c r="S21" s="23">
        <v>952.35</v>
      </c>
      <c r="T21" s="23">
        <f>SUM(Q21:S21)</f>
        <v>2559.212</v>
      </c>
      <c r="U21" s="14"/>
    </row>
    <row r="22" spans="1:21" ht="14.25" customHeight="1">
      <c r="A22" s="25" t="s">
        <v>33</v>
      </c>
      <c r="B22" s="22">
        <v>250</v>
      </c>
      <c r="C22" s="9">
        <v>40195.81</v>
      </c>
      <c r="D22" s="23">
        <f>H22+L22+P22+T22</f>
        <v>40195.81306</v>
      </c>
      <c r="E22" s="23">
        <f>E19-E20-E21</f>
        <v>1182.20726</v>
      </c>
      <c r="F22" s="23">
        <f>F19-F20-F21</f>
        <v>5183.027800000001</v>
      </c>
      <c r="G22" s="23">
        <f>G19-G20-G21</f>
        <v>2729.9000000000005</v>
      </c>
      <c r="H22" s="23">
        <f>SUM(E22:G22)</f>
        <v>9095.13506</v>
      </c>
      <c r="I22" s="23">
        <f>I19-I20-I21</f>
        <v>2104.5</v>
      </c>
      <c r="J22" s="23">
        <f>J19-J20-J21</f>
        <v>2176.7200000000003</v>
      </c>
      <c r="K22" s="23">
        <f>K19-K20-K21</f>
        <v>2426.4500000000003</v>
      </c>
      <c r="L22" s="23">
        <f>SUM(I22:K22)</f>
        <v>6707.67</v>
      </c>
      <c r="M22" s="23">
        <f>M19-M20-M21</f>
        <v>5690.2300000000005</v>
      </c>
      <c r="N22" s="23">
        <f>N19-N20-N21</f>
        <v>5075.96</v>
      </c>
      <c r="O22" s="23">
        <f>O19-O20-O21</f>
        <v>2318.4300000000003</v>
      </c>
      <c r="P22" s="23">
        <f>SUM(M22:O22)</f>
        <v>13084.62</v>
      </c>
      <c r="Q22" s="23">
        <f>Q19-Q20-Q21</f>
        <v>2083.82</v>
      </c>
      <c r="R22" s="23">
        <f>R19-R20-R21</f>
        <v>2052.9880000000003</v>
      </c>
      <c r="S22" s="23">
        <f>S19-S20-S21</f>
        <v>7171.58</v>
      </c>
      <c r="T22" s="23">
        <f>SUM(Q22:S22)</f>
        <v>11308.388</v>
      </c>
      <c r="U22" s="2"/>
    </row>
    <row r="23" spans="1:21" ht="48.75" customHeight="1">
      <c r="A23" s="21" t="s">
        <v>42</v>
      </c>
      <c r="B23" s="22">
        <v>200</v>
      </c>
      <c r="C23" s="9">
        <v>0</v>
      </c>
      <c r="D23" s="9">
        <v>0</v>
      </c>
      <c r="E23" s="23">
        <f aca="true" t="shared" si="4" ref="E23:T23">E24</f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0</v>
      </c>
      <c r="N23" s="23">
        <f t="shared" si="4"/>
        <v>0</v>
      </c>
      <c r="O23" s="23"/>
      <c r="P23" s="23">
        <f>M23+N23+O23</f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43</v>
      </c>
      <c r="B24" s="22">
        <v>880</v>
      </c>
      <c r="C24" s="9">
        <v>0</v>
      </c>
      <c r="D24" s="9">
        <v>0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0</v>
      </c>
      <c r="N24" s="23">
        <v>0</v>
      </c>
      <c r="O24" s="23"/>
      <c r="P24" s="23">
        <f>SUM(M24:O24)</f>
        <v>0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34</v>
      </c>
      <c r="B25" s="22">
        <v>300</v>
      </c>
      <c r="C25" s="9">
        <f aca="true" t="shared" si="5" ref="C25:T25">C10-C15</f>
        <v>-3848.6200000000026</v>
      </c>
      <c r="D25" s="9">
        <f t="shared" si="5"/>
        <v>-3848.6244700000025</v>
      </c>
      <c r="E25" s="9">
        <f t="shared" si="5"/>
        <v>5367.97774</v>
      </c>
      <c r="F25" s="9">
        <f t="shared" si="5"/>
        <v>-5615.512210000001</v>
      </c>
      <c r="G25" s="9">
        <f t="shared" si="5"/>
        <v>591.8999999999996</v>
      </c>
      <c r="H25" s="9">
        <f t="shared" si="5"/>
        <v>344.3655299999991</v>
      </c>
      <c r="I25" s="9">
        <f t="shared" si="5"/>
        <v>-175.0699999999997</v>
      </c>
      <c r="J25" s="9">
        <f t="shared" si="5"/>
        <v>-2588.1600000000003</v>
      </c>
      <c r="K25" s="9">
        <f t="shared" si="5"/>
        <v>1570.3799999999997</v>
      </c>
      <c r="L25" s="9">
        <f t="shared" si="5"/>
        <v>-1192.8500000000004</v>
      </c>
      <c r="M25" s="9">
        <f t="shared" si="5"/>
        <v>325.8800000000001</v>
      </c>
      <c r="N25" s="9">
        <f t="shared" si="5"/>
        <v>-4545.63</v>
      </c>
      <c r="O25" s="9">
        <f t="shared" si="5"/>
        <v>-1005.58223</v>
      </c>
      <c r="P25" s="9">
        <f t="shared" si="5"/>
        <v>-5375.759999999998</v>
      </c>
      <c r="Q25" s="9">
        <f t="shared" si="5"/>
        <v>1997.83187</v>
      </c>
      <c r="R25" s="9">
        <f t="shared" si="5"/>
        <v>1938.3099999999995</v>
      </c>
      <c r="S25" s="9">
        <f t="shared" si="5"/>
        <v>1056.3400000000001</v>
      </c>
      <c r="T25" s="9">
        <f t="shared" si="5"/>
        <v>2375.619999999999</v>
      </c>
      <c r="U25" s="2"/>
    </row>
    <row r="26" spans="1:21" ht="75.75" customHeight="1">
      <c r="A26" s="24" t="s">
        <v>41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39</v>
      </c>
      <c r="B27" s="22">
        <v>700</v>
      </c>
      <c r="C27" s="11">
        <v>0</v>
      </c>
      <c r="D27" s="11">
        <v>0</v>
      </c>
      <c r="E27" s="9">
        <f>E25-E26</f>
        <v>5367.97774</v>
      </c>
      <c r="F27" s="9">
        <f aca="true" t="shared" si="6" ref="F27:T27">F25-F26</f>
        <v>-5615.512210000001</v>
      </c>
      <c r="G27" s="9">
        <f t="shared" si="6"/>
        <v>591.8999999999996</v>
      </c>
      <c r="H27" s="9">
        <f t="shared" si="6"/>
        <v>344.3655299999991</v>
      </c>
      <c r="I27" s="9">
        <f t="shared" si="6"/>
        <v>-175.0699999999997</v>
      </c>
      <c r="J27" s="9">
        <f t="shared" si="6"/>
        <v>-2588.1600000000003</v>
      </c>
      <c r="K27" s="9">
        <f t="shared" si="6"/>
        <v>1570.3799999999997</v>
      </c>
      <c r="L27" s="9">
        <f t="shared" si="6"/>
        <v>-1192.8500000000004</v>
      </c>
      <c r="M27" s="9">
        <f t="shared" si="6"/>
        <v>325.8800000000001</v>
      </c>
      <c r="N27" s="9">
        <f t="shared" si="6"/>
        <v>-4545.63</v>
      </c>
      <c r="O27" s="9">
        <f t="shared" si="6"/>
        <v>-1005.58223</v>
      </c>
      <c r="P27" s="9">
        <f t="shared" si="6"/>
        <v>-5375.759999999998</v>
      </c>
      <c r="Q27" s="9">
        <f t="shared" si="6"/>
        <v>1997.83187</v>
      </c>
      <c r="R27" s="9">
        <f t="shared" si="6"/>
        <v>1938.3099999999995</v>
      </c>
      <c r="S27" s="9">
        <f t="shared" si="6"/>
        <v>1056.3400000000001</v>
      </c>
      <c r="T27" s="9">
        <f t="shared" si="6"/>
        <v>2375.619999999999</v>
      </c>
      <c r="U27" s="2"/>
    </row>
    <row r="28" spans="1:21" ht="54" customHeight="1">
      <c r="A28" s="25" t="s">
        <v>37</v>
      </c>
      <c r="B28" s="22">
        <v>1000</v>
      </c>
      <c r="C28" s="8">
        <v>0</v>
      </c>
      <c r="D28" s="8">
        <v>4273.02</v>
      </c>
      <c r="E28" s="7">
        <f>D28</f>
        <v>4273.02</v>
      </c>
      <c r="F28" s="7">
        <f>E29</f>
        <v>9640.99774</v>
      </c>
      <c r="G28" s="7">
        <f>F29</f>
        <v>4025.48553</v>
      </c>
      <c r="H28" s="9">
        <f>E28</f>
        <v>4273.02</v>
      </c>
      <c r="I28" s="7">
        <f aca="true" t="shared" si="7" ref="I28:O28">H29</f>
        <v>4617.38553</v>
      </c>
      <c r="J28" s="7">
        <f t="shared" si="7"/>
        <v>4442.31553</v>
      </c>
      <c r="K28" s="7">
        <f t="shared" si="7"/>
        <v>1854.1555299999995</v>
      </c>
      <c r="L28" s="9">
        <f>I28</f>
        <v>4617.38553</v>
      </c>
      <c r="M28" s="7">
        <f t="shared" si="7"/>
        <v>3424.535529999999</v>
      </c>
      <c r="N28" s="7">
        <f t="shared" si="7"/>
        <v>3750.4155299999993</v>
      </c>
      <c r="O28" s="7">
        <f t="shared" si="7"/>
        <v>-795.2144700000008</v>
      </c>
      <c r="P28" s="9">
        <f>M28</f>
        <v>3424.535529999999</v>
      </c>
      <c r="Q28" s="7">
        <f>P29</f>
        <v>-1800.7967000000008</v>
      </c>
      <c r="R28" s="7">
        <f>Q29</f>
        <v>197.0351699999992</v>
      </c>
      <c r="S28" s="7">
        <f>R29</f>
        <v>2135.3451699999987</v>
      </c>
      <c r="T28" s="9">
        <f>Q28</f>
        <v>-1800.7967000000008</v>
      </c>
      <c r="U28" s="2"/>
    </row>
    <row r="29" spans="1:21" ht="53.25" customHeight="1">
      <c r="A29" s="25" t="s">
        <v>38</v>
      </c>
      <c r="B29" s="22">
        <v>1100</v>
      </c>
      <c r="C29" s="7">
        <v>0</v>
      </c>
      <c r="D29" s="9">
        <f>T29</f>
        <v>574.8232999999982</v>
      </c>
      <c r="E29" s="7">
        <f aca="true" t="shared" si="8" ref="E29:L29">E27+E28</f>
        <v>9640.99774</v>
      </c>
      <c r="F29" s="7">
        <f t="shared" si="8"/>
        <v>4025.48553</v>
      </c>
      <c r="G29" s="7">
        <f>G27+G28</f>
        <v>4617.38553</v>
      </c>
      <c r="H29" s="7">
        <f t="shared" si="8"/>
        <v>4617.38553</v>
      </c>
      <c r="I29" s="7">
        <f>I27+I28</f>
        <v>4442.31553</v>
      </c>
      <c r="J29" s="7">
        <f t="shared" si="8"/>
        <v>1854.1555299999995</v>
      </c>
      <c r="K29" s="7">
        <f t="shared" si="8"/>
        <v>3424.535529999999</v>
      </c>
      <c r="L29" s="7">
        <f t="shared" si="8"/>
        <v>3424.535529999999</v>
      </c>
      <c r="M29" s="7">
        <f>M27+M28</f>
        <v>3750.4155299999993</v>
      </c>
      <c r="N29" s="7">
        <f>N27+N28</f>
        <v>-795.2144700000008</v>
      </c>
      <c r="O29" s="7">
        <f>O27+O28</f>
        <v>-1800.7967000000008</v>
      </c>
      <c r="P29" s="9">
        <f>O29</f>
        <v>-1800.7967000000008</v>
      </c>
      <c r="Q29" s="7">
        <f>Q27+Q28</f>
        <v>197.0351699999992</v>
      </c>
      <c r="R29" s="7">
        <f>R27+R28</f>
        <v>2135.3451699999987</v>
      </c>
      <c r="S29" s="7">
        <f>S27+S28</f>
        <v>3191.685169999999</v>
      </c>
      <c r="T29" s="9">
        <f>T27+T28</f>
        <v>574.8232999999982</v>
      </c>
      <c r="U29" s="2"/>
    </row>
    <row r="30" spans="1:21" ht="143.25" customHeight="1">
      <c r="A30" s="25" t="s">
        <v>40</v>
      </c>
      <c r="B30" s="22">
        <v>1200</v>
      </c>
      <c r="C30" s="8"/>
      <c r="D30" s="13">
        <v>0</v>
      </c>
      <c r="E30" s="7">
        <f>E28-E29</f>
        <v>-5367.97774</v>
      </c>
      <c r="F30" s="7">
        <f aca="true" t="shared" si="9" ref="F30:P30">F28-F29</f>
        <v>5615.512210000001</v>
      </c>
      <c r="G30" s="7">
        <f t="shared" si="9"/>
        <v>-591.8999999999996</v>
      </c>
      <c r="H30" s="7">
        <f t="shared" si="9"/>
        <v>-344.3655299999991</v>
      </c>
      <c r="I30" s="7">
        <f t="shared" si="9"/>
        <v>175.0699999999997</v>
      </c>
      <c r="J30" s="7">
        <f>J28-J29</f>
        <v>2588.1600000000003</v>
      </c>
      <c r="K30" s="7">
        <f>K28-K29</f>
        <v>-1570.3799999999997</v>
      </c>
      <c r="L30" s="7">
        <f t="shared" si="9"/>
        <v>1192.8500000000004</v>
      </c>
      <c r="M30" s="7">
        <f t="shared" si="9"/>
        <v>-325.8800000000001</v>
      </c>
      <c r="N30" s="7">
        <f>N28-N29</f>
        <v>4545.63</v>
      </c>
      <c r="O30" s="7">
        <f t="shared" si="9"/>
        <v>1005.58223</v>
      </c>
      <c r="P30" s="7">
        <f t="shared" si="9"/>
        <v>5225.33223</v>
      </c>
      <c r="Q30" s="7">
        <f>Q28-Q29</f>
        <v>-1997.83187</v>
      </c>
      <c r="R30" s="7">
        <f>R28-R29</f>
        <v>-1938.3099999999995</v>
      </c>
      <c r="S30" s="7">
        <f>S28-S29</f>
        <v>-1056.3400000000001</v>
      </c>
      <c r="T30" s="7">
        <f>T28-T29</f>
        <v>-2375.619999999999</v>
      </c>
      <c r="U30" s="2"/>
    </row>
    <row r="31" spans="1:21" ht="54" customHeight="1">
      <c r="A31" s="5" t="s">
        <v>35</v>
      </c>
      <c r="B31" s="43"/>
      <c r="C31" s="32"/>
      <c r="D31" s="44">
        <v>0</v>
      </c>
      <c r="E31" s="32">
        <v>0</v>
      </c>
      <c r="F31" s="32">
        <v>0</v>
      </c>
      <c r="G31" s="32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1"/>
    </row>
    <row r="32" spans="1:21" ht="24.75" customHeight="1">
      <c r="A32" s="6" t="s">
        <v>36</v>
      </c>
      <c r="B32" s="43"/>
      <c r="C32" s="32"/>
      <c r="D32" s="4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1"/>
    </row>
    <row r="33" spans="1:21" ht="9" customHeight="1">
      <c r="A33" s="46" t="s">
        <v>47</v>
      </c>
      <c r="B33" s="46"/>
      <c r="C33" s="46"/>
      <c r="D33" s="46"/>
      <c r="E33" s="46"/>
      <c r="F33" s="46"/>
      <c r="G33" s="46"/>
      <c r="H33" s="46"/>
      <c r="I33" s="35"/>
      <c r="J33" s="37"/>
      <c r="K33" s="39" t="s">
        <v>48</v>
      </c>
      <c r="L33" s="39"/>
      <c r="M33" s="39"/>
      <c r="N33" s="39"/>
      <c r="O33" s="39"/>
      <c r="P33" s="39"/>
      <c r="Q33" s="30"/>
      <c r="R33" s="30"/>
      <c r="S33" s="30"/>
      <c r="T33" s="30"/>
      <c r="U33" s="34"/>
    </row>
    <row r="34" spans="1:21" ht="6" customHeight="1">
      <c r="A34" s="47"/>
      <c r="B34" s="47"/>
      <c r="C34" s="47"/>
      <c r="D34" s="47"/>
      <c r="E34" s="47"/>
      <c r="F34" s="47"/>
      <c r="G34" s="47"/>
      <c r="H34" s="47"/>
      <c r="I34" s="36"/>
      <c r="J34" s="38"/>
      <c r="K34" s="40"/>
      <c r="L34" s="40"/>
      <c r="M34" s="40"/>
      <c r="N34" s="40"/>
      <c r="O34" s="40"/>
      <c r="P34" s="40"/>
      <c r="Q34" s="31"/>
      <c r="R34" s="31"/>
      <c r="S34" s="31"/>
      <c r="T34" s="31"/>
      <c r="U34" s="34"/>
    </row>
    <row r="35" spans="1:21" ht="15" customHeight="1">
      <c r="A35" s="47"/>
      <c r="B35" s="47"/>
      <c r="C35" s="47"/>
      <c r="D35" s="47"/>
      <c r="E35" s="47"/>
      <c r="F35" s="47"/>
      <c r="G35" s="47"/>
      <c r="H35" s="47"/>
      <c r="I35" s="36"/>
      <c r="J35" s="38"/>
      <c r="K35" s="40"/>
      <c r="L35" s="40"/>
      <c r="M35" s="40"/>
      <c r="N35" s="40"/>
      <c r="O35" s="40"/>
      <c r="P35" s="40"/>
      <c r="Q35" s="31"/>
      <c r="R35" s="31"/>
      <c r="S35" s="31"/>
      <c r="T35" s="31"/>
      <c r="U35" s="34"/>
    </row>
    <row r="36" spans="1:21" ht="30" customHeight="1" hidden="1">
      <c r="A36" s="47"/>
      <c r="B36" s="47"/>
      <c r="C36" s="47"/>
      <c r="D36" s="47"/>
      <c r="E36" s="47"/>
      <c r="F36" s="47"/>
      <c r="G36" s="47"/>
      <c r="H36" s="47"/>
      <c r="I36" s="36"/>
      <c r="J36" s="38"/>
      <c r="K36" s="40"/>
      <c r="L36" s="40"/>
      <c r="M36" s="40"/>
      <c r="N36" s="40"/>
      <c r="O36" s="40"/>
      <c r="P36" s="40"/>
      <c r="Q36" s="31"/>
      <c r="R36" s="31"/>
      <c r="S36" s="31"/>
      <c r="T36" s="31"/>
      <c r="U36" s="34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44</v>
      </c>
      <c r="B38" s="29" t="s">
        <v>46</v>
      </c>
      <c r="C38" s="29"/>
      <c r="D38" s="29"/>
      <c r="E38" s="2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8">
        <v>44743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C6:C8"/>
    <mergeCell ref="R31:R32"/>
    <mergeCell ref="E6:G7"/>
    <mergeCell ref="H31:H32"/>
    <mergeCell ref="A33:H36"/>
    <mergeCell ref="E11:F11"/>
    <mergeCell ref="Q6:S7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2022-07-13T05:31:52Z</cp:lastPrinted>
  <dcterms:created xsi:type="dcterms:W3CDTF">2014-02-13T05:24:36Z</dcterms:created>
  <dcterms:modified xsi:type="dcterms:W3CDTF">2022-07-13T05:34:57Z</dcterms:modified>
  <cp:category/>
  <cp:version/>
  <cp:contentType/>
  <cp:contentStatus/>
</cp:coreProperties>
</file>