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<sst xmlns="http://schemas.openxmlformats.org/spreadsheetml/2006/main" count="55" uniqueCount="52">
  <si>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</si>
  <si>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</si>
  <si>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</si>
  <si>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</si>
  <si>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</si>
  <si>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</si>
  <si>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</si>
  <si>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</si>
  <si>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</si>
  <si>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</si>
  <si>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</si>
  <si>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</si>
  <si>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</si>
  <si>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</si>
  <si>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</si>
  <si>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</si>
  <si>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</si>
  <si>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</si>
  <si>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</si>
  <si>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</si>
  <si>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</si>
  <si>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</si>
  <si>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</si>
  <si>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</si>
  <si>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</si>
  <si>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</si>
  <si>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</si>
  <si>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</si>
  <si>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</si>
  <si>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</si>
  <si>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</si>
  <si>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</si>
  <si>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</si>
  <si>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</si>
  <si>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</si>
  <si>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</si>
  <si>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</si>
  <si>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</si>
  <si>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</si>
  <si>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</si>
  <si>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</si>
  <si>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</si>
  <si>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</si>
  <si>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</si>
  <si>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</si>
  <si>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</si>
  <si>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</si>
  <si>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</si>
  <si>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Кассовый план исполнения бюджета муниципального образования Ковардицкое Муромского района на 2021 год</t>
  </si>
  <si>
    <t>на 01.07.2021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</si>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</sst>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33" sqref="K33:P36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49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44954.1</v>
      </c>
      <c r="D10" s="9">
        <f>D12+D13+D140</f>
        <v>44989.600000000006</v>
      </c>
      <c r="E10" s="9">
        <v>2341.12</v>
      </c>
      <c r="F10" s="9">
        <v>4583.88</v>
      </c>
      <c r="G10" s="9">
        <v>3595.99</v>
      </c>
      <c r="H10" s="9">
        <f>H12+H13</f>
        <v>10520.99</v>
      </c>
      <c r="I10" s="9">
        <v>4727.43</v>
      </c>
      <c r="J10" s="9">
        <v>465.73</v>
      </c>
      <c r="K10" s="9">
        <v>5530.8</v>
      </c>
      <c r="L10" s="9">
        <f>L12+L13+L14</f>
        <v>10723.960000000003</v>
      </c>
      <c r="M10" s="9">
        <v>3675.35</v>
      </c>
      <c r="N10" s="9">
        <v>2665.7</v>
      </c>
      <c r="O10" s="9">
        <v>2980.6</v>
      </c>
      <c r="P10" s="9">
        <f>P12+P13+P14</f>
        <v>9321.65</v>
      </c>
      <c r="Q10" s="9">
        <v>4927.4</v>
      </c>
      <c r="R10" s="9">
        <v>5405.4</v>
      </c>
      <c r="S10" s="9">
        <v>4090.2</v>
      </c>
      <c r="T10" s="9">
        <f>T12+T13+T14</f>
        <v>14423</v>
      </c>
      <c r="U10" s="14"/>
    </row>
    <row r="11" spans="1:21" ht="15.75" customHeight="1">
      <c r="A11" s="26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14603.01</v>
      </c>
      <c r="D12" s="23">
        <f>H12+L12+P12+T12</f>
        <v>14603.01</v>
      </c>
      <c r="E12" s="23">
        <v>411.83</v>
      </c>
      <c r="F12" s="23">
        <v>606.96</v>
      </c>
      <c r="G12" s="23">
        <v>975.3</v>
      </c>
      <c r="H12" s="23">
        <f>SUM(E12:G12)</f>
        <v>1994.09</v>
      </c>
      <c r="I12" s="23">
        <v>1042.38</v>
      </c>
      <c r="J12" s="23">
        <v>423.43</v>
      </c>
      <c r="K12" s="23">
        <v>793.25</v>
      </c>
      <c r="L12" s="23">
        <f>SUM(I12:K12)</f>
        <v>2259.0600000000004</v>
      </c>
      <c r="M12" s="23">
        <v>703.79</v>
      </c>
      <c r="N12" s="23">
        <v>729</v>
      </c>
      <c r="O12" s="23">
        <v>764.2</v>
      </c>
      <c r="P12" s="23">
        <f>SUM(M12:O12)</f>
        <v>2196.99</v>
      </c>
      <c r="Q12" s="23">
        <v>2969</v>
      </c>
      <c r="R12" s="23">
        <v>3471</v>
      </c>
      <c r="S12" s="23">
        <v>1712.87</v>
      </c>
      <c r="T12" s="23">
        <f>SUM(Q12:S12)</f>
        <v>8152.87</v>
      </c>
      <c r="U12" s="2"/>
    </row>
    <row r="13" spans="1:21" ht="27" customHeight="1">
      <c r="A13" s="25" t="s">
        <v>29</v>
      </c>
      <c r="B13" s="22">
        <v>120</v>
      </c>
      <c r="C13" s="23">
        <f>C10-C12</f>
        <v>30351.089999999997</v>
      </c>
      <c r="D13" s="23">
        <f>H13+L13+P13+T13</f>
        <v>30386.590000000004</v>
      </c>
      <c r="E13" s="27">
        <f>E10-E12</f>
        <v>1929.29</v>
      </c>
      <c r="F13" s="27">
        <f>F10-F12</f>
        <v>3976.92</v>
      </c>
      <c r="G13" s="27">
        <f>G10-G12</f>
        <v>2620.6899999999996</v>
      </c>
      <c r="H13" s="23">
        <f>SUM(E13:G13)</f>
        <v>8526.9</v>
      </c>
      <c r="I13" s="23">
        <f>I10-I12</f>
        <v>3685.05</v>
      </c>
      <c r="J13" s="23">
        <f>J10-J12</f>
        <v>42.30000000000001</v>
      </c>
      <c r="K13" s="23">
        <f>K10-K12</f>
        <v>4737.55</v>
      </c>
      <c r="L13" s="23">
        <f>SUM(I13:K13)</f>
        <v>8464.900000000001</v>
      </c>
      <c r="M13" s="23">
        <f>M10-M12</f>
        <v>2971.56</v>
      </c>
      <c r="N13" s="23">
        <f>N10-N12</f>
        <v>1936.6999999999998</v>
      </c>
      <c r="O13" s="23">
        <f>O10-O12</f>
        <v>2216.3999999999996</v>
      </c>
      <c r="P13" s="23">
        <f>SUM(M13:O13)</f>
        <v>7124.66</v>
      </c>
      <c r="Q13" s="23">
        <f>Q10-Q12</f>
        <v>1958.3999999999996</v>
      </c>
      <c r="R13" s="23">
        <f>R10-R12</f>
        <v>1934.3999999999996</v>
      </c>
      <c r="S13" s="23">
        <f>S10-S12</f>
        <v>2377.33</v>
      </c>
      <c r="T13" s="23">
        <f>SUM(Q13:S13)</f>
        <v>6270.129999999999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49490.48</v>
      </c>
      <c r="D15" s="9">
        <f>H15+L15+P15+T15</f>
        <v>49525.976520000004</v>
      </c>
      <c r="E15" s="23">
        <f aca="true" t="shared" si="0" ref="E15:T15">SUM(E16:E18)</f>
        <v>2302.53426</v>
      </c>
      <c r="F15" s="23">
        <f>SUM(F16:F18)</f>
        <v>3409.28175</v>
      </c>
      <c r="G15" s="23">
        <f t="shared" si="0"/>
        <v>4541.74051</v>
      </c>
      <c r="H15" s="23">
        <f t="shared" si="0"/>
        <v>10253.556519999998</v>
      </c>
      <c r="I15" s="23">
        <f t="shared" si="0"/>
        <v>4323.59</v>
      </c>
      <c r="J15" s="23">
        <f t="shared" si="0"/>
        <v>2953.12</v>
      </c>
      <c r="K15" s="23">
        <f t="shared" si="0"/>
        <v>4055.3700000000003</v>
      </c>
      <c r="L15" s="23">
        <f t="shared" si="0"/>
        <v>11332.08</v>
      </c>
      <c r="M15" s="23">
        <f t="shared" si="0"/>
        <v>4290.22</v>
      </c>
      <c r="N15" s="23">
        <f t="shared" si="0"/>
        <v>2608</v>
      </c>
      <c r="O15" s="23">
        <f t="shared" si="0"/>
        <v>4595.11</v>
      </c>
      <c r="P15" s="23">
        <f t="shared" si="0"/>
        <v>11493.33</v>
      </c>
      <c r="Q15" s="23">
        <f t="shared" si="0"/>
        <v>5821.29</v>
      </c>
      <c r="R15" s="23">
        <f t="shared" si="0"/>
        <v>5743.79</v>
      </c>
      <c r="S15" s="23">
        <f t="shared" si="0"/>
        <v>4881.93</v>
      </c>
      <c r="T15" s="23">
        <f t="shared" si="0"/>
        <v>16447.010000000002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3104.2</v>
      </c>
      <c r="D16" s="23">
        <f aca="true" t="shared" si="1" ref="D16:T16">D20</f>
        <v>3104.2</v>
      </c>
      <c r="E16" s="23">
        <f t="shared" si="1"/>
        <v>144.39999999999998</v>
      </c>
      <c r="F16" s="23">
        <f t="shared" si="1"/>
        <v>12.27</v>
      </c>
      <c r="G16" s="23">
        <f t="shared" si="1"/>
        <v>0</v>
      </c>
      <c r="H16" s="23">
        <f t="shared" si="1"/>
        <v>156.67</v>
      </c>
      <c r="I16" s="23">
        <f t="shared" si="1"/>
        <v>156.67</v>
      </c>
      <c r="J16" s="23">
        <f t="shared" si="1"/>
        <v>0</v>
      </c>
      <c r="K16" s="23">
        <f t="shared" si="1"/>
        <v>152.6</v>
      </c>
      <c r="L16" s="23">
        <f t="shared" si="1"/>
        <v>309.27</v>
      </c>
      <c r="M16" s="23">
        <f t="shared" si="1"/>
        <v>156.68</v>
      </c>
      <c r="N16" s="23">
        <f t="shared" si="1"/>
        <v>0</v>
      </c>
      <c r="O16" s="23">
        <f t="shared" si="1"/>
        <v>0</v>
      </c>
      <c r="P16" s="23">
        <f t="shared" si="1"/>
        <v>156.68</v>
      </c>
      <c r="Q16" s="23">
        <f>Q20</f>
        <v>156.68</v>
      </c>
      <c r="R16" s="23">
        <f t="shared" si="1"/>
        <v>2283.5</v>
      </c>
      <c r="S16" s="23">
        <f t="shared" si="1"/>
        <v>41.4</v>
      </c>
      <c r="T16" s="23">
        <f t="shared" si="1"/>
        <v>2481.58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12645.01</v>
      </c>
      <c r="D17" s="23">
        <f aca="true" t="shared" si="2" ref="D17:T17">D21</f>
        <v>12645.009999999998</v>
      </c>
      <c r="E17" s="23">
        <f t="shared" si="2"/>
        <v>627.3</v>
      </c>
      <c r="F17" s="23">
        <f>F21</f>
        <v>1488.2</v>
      </c>
      <c r="G17" s="23">
        <f t="shared" si="2"/>
        <v>1288.05</v>
      </c>
      <c r="H17" s="23">
        <f t="shared" si="2"/>
        <v>3403.55</v>
      </c>
      <c r="I17" s="23">
        <f t="shared" si="2"/>
        <v>1241.55</v>
      </c>
      <c r="J17" s="23">
        <f t="shared" si="2"/>
        <v>1168.8</v>
      </c>
      <c r="K17" s="23">
        <f t="shared" si="2"/>
        <v>701.8</v>
      </c>
      <c r="L17" s="23">
        <f t="shared" si="2"/>
        <v>3112.1499999999996</v>
      </c>
      <c r="M17" s="23">
        <f t="shared" si="2"/>
        <v>971.7</v>
      </c>
      <c r="N17" s="23">
        <f t="shared" si="2"/>
        <v>971.7</v>
      </c>
      <c r="O17" s="23">
        <f t="shared" si="2"/>
        <v>1198.95</v>
      </c>
      <c r="P17" s="23">
        <f t="shared" si="2"/>
        <v>3142.3500000000004</v>
      </c>
      <c r="Q17" s="23">
        <f t="shared" si="2"/>
        <v>985.2</v>
      </c>
      <c r="R17" s="23">
        <f t="shared" si="2"/>
        <v>914.05</v>
      </c>
      <c r="S17" s="23">
        <f t="shared" si="2"/>
        <v>1087.71</v>
      </c>
      <c r="T17" s="23">
        <f t="shared" si="2"/>
        <v>2986.96</v>
      </c>
      <c r="U17" s="14"/>
    </row>
    <row r="18" spans="1:21" ht="14.25" customHeight="1">
      <c r="A18" s="25" t="s">
        <v>34</v>
      </c>
      <c r="B18" s="22">
        <v>250</v>
      </c>
      <c r="C18" s="9">
        <f aca="true" t="shared" si="3" ref="C18:T18">C22+C24</f>
        <v>33741.270000000004</v>
      </c>
      <c r="D18" s="23">
        <f t="shared" si="3"/>
        <v>33776.76652</v>
      </c>
      <c r="E18" s="23">
        <f t="shared" si="3"/>
        <v>1530.8342599999999</v>
      </c>
      <c r="F18" s="23">
        <f t="shared" si="3"/>
        <v>1908.81175</v>
      </c>
      <c r="G18" s="23">
        <f t="shared" si="3"/>
        <v>3253.6905099999994</v>
      </c>
      <c r="H18" s="23">
        <f t="shared" si="3"/>
        <v>6693.336519999999</v>
      </c>
      <c r="I18" s="23">
        <f t="shared" si="3"/>
        <v>2925.37</v>
      </c>
      <c r="J18" s="23">
        <f t="shared" si="3"/>
        <v>1784.32</v>
      </c>
      <c r="K18" s="23">
        <f t="shared" si="3"/>
        <v>3200.9700000000003</v>
      </c>
      <c r="L18" s="23">
        <f t="shared" si="3"/>
        <v>7910.66</v>
      </c>
      <c r="M18" s="23">
        <f t="shared" si="3"/>
        <v>3161.84</v>
      </c>
      <c r="N18" s="23">
        <f t="shared" si="3"/>
        <v>1636.3</v>
      </c>
      <c r="O18" s="23">
        <f t="shared" si="3"/>
        <v>3396.16</v>
      </c>
      <c r="P18" s="23">
        <f t="shared" si="3"/>
        <v>8194.3</v>
      </c>
      <c r="Q18" s="23">
        <f t="shared" si="3"/>
        <v>4679.41</v>
      </c>
      <c r="R18" s="23">
        <f t="shared" si="3"/>
        <v>2546.24</v>
      </c>
      <c r="S18" s="23">
        <f t="shared" si="3"/>
        <v>3752.8200000000006</v>
      </c>
      <c r="T18" s="23">
        <f t="shared" si="3"/>
        <v>10978.470000000001</v>
      </c>
      <c r="U18" s="2"/>
    </row>
    <row r="19" spans="1:21" ht="35.25" customHeight="1">
      <c r="A19" s="21" t="s">
        <v>46</v>
      </c>
      <c r="B19" s="22">
        <v>200</v>
      </c>
      <c r="C19" s="9">
        <v>49490.48</v>
      </c>
      <c r="D19" s="23">
        <f>H19+L19+P19+T19</f>
        <v>49525.976520000004</v>
      </c>
      <c r="E19" s="23">
        <v>2302.53426</v>
      </c>
      <c r="F19" s="23">
        <v>3409.28175</v>
      </c>
      <c r="G19" s="23">
        <v>4541.74051</v>
      </c>
      <c r="H19" s="23">
        <f>SUM(H20:H22)</f>
        <v>10253.556519999998</v>
      </c>
      <c r="I19" s="23">
        <v>4323.59</v>
      </c>
      <c r="J19" s="23">
        <v>2953.12</v>
      </c>
      <c r="K19" s="23">
        <v>4055.37</v>
      </c>
      <c r="L19" s="23">
        <f>SUM(L20:L22)</f>
        <v>11332.08</v>
      </c>
      <c r="M19" s="23">
        <v>4290.22</v>
      </c>
      <c r="N19" s="23">
        <v>2608</v>
      </c>
      <c r="O19" s="23">
        <v>4595.11</v>
      </c>
      <c r="P19" s="23">
        <f>SUM(P20:P22)</f>
        <v>11493.33</v>
      </c>
      <c r="Q19" s="23">
        <v>5821.29</v>
      </c>
      <c r="R19" s="23">
        <v>5743.79</v>
      </c>
      <c r="S19" s="23">
        <v>4881.93</v>
      </c>
      <c r="T19" s="23">
        <f>SUM(T20:T22)</f>
        <v>16447.010000000002</v>
      </c>
      <c r="U19" s="14"/>
    </row>
    <row r="20" spans="1:21" ht="38.25" customHeight="1">
      <c r="A20" s="25" t="s">
        <v>32</v>
      </c>
      <c r="B20" s="22">
        <v>220</v>
      </c>
      <c r="C20" s="9">
        <v>3104.2</v>
      </c>
      <c r="D20" s="9">
        <f>H20+L20+P20+T20</f>
        <v>3104.2</v>
      </c>
      <c r="E20" s="23">
        <f>130.075+14.325</f>
        <v>144.39999999999998</v>
      </c>
      <c r="F20" s="23">
        <v>12.27</v>
      </c>
      <c r="G20" s="23"/>
      <c r="H20" s="23">
        <f>E20+F20+G20</f>
        <v>156.67</v>
      </c>
      <c r="I20" s="23">
        <v>156.67</v>
      </c>
      <c r="J20" s="23">
        <v>0</v>
      </c>
      <c r="K20" s="23">
        <v>152.6</v>
      </c>
      <c r="L20" s="23">
        <f>SUM(I20:K20)</f>
        <v>309.27</v>
      </c>
      <c r="M20" s="23">
        <f>130.08+26.6</f>
        <v>156.68</v>
      </c>
      <c r="N20" s="23">
        <v>0</v>
      </c>
      <c r="O20" s="23">
        <v>0</v>
      </c>
      <c r="P20" s="23">
        <f>M20+N20+O20</f>
        <v>156.68</v>
      </c>
      <c r="Q20" s="23">
        <v>156.68</v>
      </c>
      <c r="R20" s="23">
        <v>2283.5</v>
      </c>
      <c r="S20" s="23">
        <v>41.4</v>
      </c>
      <c r="T20" s="23">
        <f>SUM(Q20:S20)</f>
        <v>2481.58</v>
      </c>
      <c r="U20" s="14"/>
    </row>
    <row r="21" spans="1:21" ht="114.75" customHeight="1">
      <c r="A21" s="25" t="s">
        <v>33</v>
      </c>
      <c r="B21" s="22">
        <v>230</v>
      </c>
      <c r="C21" s="9">
        <v>12645.01</v>
      </c>
      <c r="D21" s="9">
        <f>H21+L21+P21+T21</f>
        <v>12645.009999999998</v>
      </c>
      <c r="E21" s="23">
        <v>627.3</v>
      </c>
      <c r="F21" s="23">
        <v>1488.2</v>
      </c>
      <c r="G21" s="23">
        <v>1288.05</v>
      </c>
      <c r="H21" s="23">
        <f>SUM(E21:G21)</f>
        <v>3403.55</v>
      </c>
      <c r="I21" s="23">
        <v>1241.55</v>
      </c>
      <c r="J21" s="23">
        <v>1168.8</v>
      </c>
      <c r="K21" s="23">
        <v>701.8</v>
      </c>
      <c r="L21" s="23">
        <f>SUM(I21:K21)</f>
        <v>3112.1499999999996</v>
      </c>
      <c r="M21" s="23">
        <v>971.7</v>
      </c>
      <c r="N21" s="23">
        <v>971.7</v>
      </c>
      <c r="O21" s="23">
        <v>1198.95</v>
      </c>
      <c r="P21" s="23">
        <f>SUM(M21:O21)</f>
        <v>3142.3500000000004</v>
      </c>
      <c r="Q21" s="23">
        <v>985.2</v>
      </c>
      <c r="R21" s="23">
        <v>914.05</v>
      </c>
      <c r="S21" s="23">
        <v>1087.71</v>
      </c>
      <c r="T21" s="23">
        <f>SUM(Q21:S21)</f>
        <v>2986.96</v>
      </c>
      <c r="U21" s="14"/>
    </row>
    <row r="22" spans="1:21" ht="14.25" customHeight="1">
      <c r="A22" s="25" t="s">
        <v>34</v>
      </c>
      <c r="B22" s="22">
        <v>250</v>
      </c>
      <c r="C22" s="9">
        <f>C19-C20-C21</f>
        <v>33741.270000000004</v>
      </c>
      <c r="D22" s="23">
        <f>H22+L22+P22+T22</f>
        <v>33776.76652</v>
      </c>
      <c r="E22" s="23">
        <f>E19-E20-E21</f>
        <v>1530.8342599999999</v>
      </c>
      <c r="F22" s="23">
        <f>F19-F20-F21</f>
        <v>1908.81175</v>
      </c>
      <c r="G22" s="23">
        <f>G19-G20-G21</f>
        <v>3253.6905099999994</v>
      </c>
      <c r="H22" s="23">
        <f>SUM(E22:G22)</f>
        <v>6693.336519999999</v>
      </c>
      <c r="I22" s="23">
        <f>I19-I20-I21</f>
        <v>2925.37</v>
      </c>
      <c r="J22" s="23">
        <f>J19-J20-J21</f>
        <v>1784.32</v>
      </c>
      <c r="K22" s="23">
        <f>K19-K20-K21</f>
        <v>3200.9700000000003</v>
      </c>
      <c r="L22" s="23">
        <f>SUM(I22:K22)</f>
        <v>7910.66</v>
      </c>
      <c r="M22" s="23">
        <f>M19-M20-M21</f>
        <v>3161.84</v>
      </c>
      <c r="N22" s="23">
        <f>N19-N20-N21</f>
        <v>1636.3</v>
      </c>
      <c r="O22" s="23">
        <f>O19-O20-O21</f>
        <v>3396.16</v>
      </c>
      <c r="P22" s="23">
        <f>SUM(M22:O22)</f>
        <v>8194.3</v>
      </c>
      <c r="Q22" s="23">
        <f>Q19-Q20-Q21</f>
        <v>4679.41</v>
      </c>
      <c r="R22" s="23">
        <f>R19-R20-R21</f>
        <v>2546.24</v>
      </c>
      <c r="S22" s="23">
        <f>S19-S20-S21</f>
        <v>3752.8200000000006</v>
      </c>
      <c r="T22" s="23">
        <f>SUM(Q22:S22)</f>
        <v>10978.470000000001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-4536.380000000005</v>
      </c>
      <c r="D25" s="9">
        <f t="shared" si="5"/>
        <v>-4536.376519999998</v>
      </c>
      <c r="E25" s="9">
        <f t="shared" si="5"/>
        <v>38.58573999999999</v>
      </c>
      <c r="F25" s="9">
        <f t="shared" si="5"/>
        <v>1174.59825</v>
      </c>
      <c r="G25" s="9">
        <f t="shared" si="5"/>
        <v>-945.7505099999998</v>
      </c>
      <c r="H25" s="9">
        <f t="shared" si="5"/>
        <v>267.4334800000015</v>
      </c>
      <c r="I25" s="9">
        <f t="shared" si="5"/>
        <v>403.84000000000015</v>
      </c>
      <c r="J25" s="9">
        <f t="shared" si="5"/>
        <v>-2487.39</v>
      </c>
      <c r="K25" s="9">
        <f t="shared" si="5"/>
        <v>1475.4299999999998</v>
      </c>
      <c r="L25" s="9">
        <f t="shared" si="5"/>
        <v>-608.1199999999972</v>
      </c>
      <c r="M25" s="9">
        <f t="shared" si="5"/>
        <v>-614.8700000000003</v>
      </c>
      <c r="N25" s="9">
        <f t="shared" si="5"/>
        <v>57.69999999999982</v>
      </c>
      <c r="O25" s="9">
        <f t="shared" si="5"/>
        <v>-1614.5099999999998</v>
      </c>
      <c r="P25" s="9">
        <f t="shared" si="5"/>
        <v>-2171.6800000000003</v>
      </c>
      <c r="Q25" s="9">
        <f t="shared" si="5"/>
        <v>-893.8900000000003</v>
      </c>
      <c r="R25" s="9">
        <f t="shared" si="5"/>
        <v>-338.3900000000003</v>
      </c>
      <c r="S25" s="9">
        <f t="shared" si="5"/>
        <v>-791.7300000000005</v>
      </c>
      <c r="T25" s="9">
        <f t="shared" si="5"/>
        <v>-2024.010000000002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38.58573999999999</v>
      </c>
      <c r="F27" s="9">
        <f aca="true" t="shared" si="6" ref="F27:T27">F25-F26</f>
        <v>1174.59825</v>
      </c>
      <c r="G27" s="9">
        <f t="shared" si="6"/>
        <v>-945.7505099999998</v>
      </c>
      <c r="H27" s="9">
        <f t="shared" si="6"/>
        <v>267.4334800000015</v>
      </c>
      <c r="I27" s="9">
        <f t="shared" si="6"/>
        <v>403.84000000000015</v>
      </c>
      <c r="J27" s="9">
        <f t="shared" si="6"/>
        <v>-2487.39</v>
      </c>
      <c r="K27" s="9">
        <f t="shared" si="6"/>
        <v>1475.4299999999998</v>
      </c>
      <c r="L27" s="9">
        <f t="shared" si="6"/>
        <v>-608.1199999999972</v>
      </c>
      <c r="M27" s="9">
        <f t="shared" si="6"/>
        <v>-614.8700000000003</v>
      </c>
      <c r="N27" s="9">
        <f t="shared" si="6"/>
        <v>57.69999999999982</v>
      </c>
      <c r="O27" s="9">
        <f t="shared" si="6"/>
        <v>-1614.5099999999998</v>
      </c>
      <c r="P27" s="9">
        <f t="shared" si="6"/>
        <v>-2171.6800000000003</v>
      </c>
      <c r="Q27" s="9">
        <f t="shared" si="6"/>
        <v>-893.8900000000003</v>
      </c>
      <c r="R27" s="9">
        <f t="shared" si="6"/>
        <v>-338.3900000000003</v>
      </c>
      <c r="S27" s="9">
        <f t="shared" si="6"/>
        <v>-791.7300000000005</v>
      </c>
      <c r="T27" s="9">
        <f t="shared" si="6"/>
        <v>-2024.010000000002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4536.38</v>
      </c>
      <c r="E28" s="7">
        <f>D28</f>
        <v>4536.38</v>
      </c>
      <c r="F28" s="7">
        <f>E29</f>
        <v>4574.96574</v>
      </c>
      <c r="G28" s="7">
        <f>F29</f>
        <v>5749.56399</v>
      </c>
      <c r="H28" s="9">
        <f>E28</f>
        <v>4536.38</v>
      </c>
      <c r="I28" s="7">
        <f aca="true" t="shared" si="7" ref="I28:O28">H29</f>
        <v>4803.813480000002</v>
      </c>
      <c r="J28" s="7">
        <f t="shared" si="7"/>
        <v>5207.653480000002</v>
      </c>
      <c r="K28" s="7">
        <f t="shared" si="7"/>
        <v>2720.263480000002</v>
      </c>
      <c r="L28" s="9">
        <f>I28</f>
        <v>4803.813480000002</v>
      </c>
      <c r="M28" s="7">
        <f t="shared" si="7"/>
        <v>4195.6934800000045</v>
      </c>
      <c r="N28" s="7">
        <f t="shared" si="7"/>
        <v>3580.823480000004</v>
      </c>
      <c r="O28" s="7">
        <f t="shared" si="7"/>
        <v>3638.523480000004</v>
      </c>
      <c r="P28" s="9">
        <f>M28</f>
        <v>4195.6934800000045</v>
      </c>
      <c r="Q28" s="7">
        <f>P29</f>
        <v>2024.0134800000042</v>
      </c>
      <c r="R28" s="7">
        <f>Q29</f>
        <v>1130.1234800000038</v>
      </c>
      <c r="S28" s="7">
        <f>R29</f>
        <v>791.7334800000035</v>
      </c>
      <c r="T28" s="9">
        <f>Q28</f>
        <v>2024.0134800000042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0.003480000002127781</v>
      </c>
      <c r="E29" s="7">
        <f aca="true" t="shared" si="8" ref="E29:L29">E27+E28</f>
        <v>4574.96574</v>
      </c>
      <c r="F29" s="7">
        <f t="shared" si="8"/>
        <v>5749.56399</v>
      </c>
      <c r="G29" s="7">
        <f>G27+G28</f>
        <v>4803.81348</v>
      </c>
      <c r="H29" s="7">
        <f t="shared" si="8"/>
        <v>4803.813480000002</v>
      </c>
      <c r="I29" s="7">
        <f>I27+I28</f>
        <v>5207.653480000002</v>
      </c>
      <c r="J29" s="7">
        <f t="shared" si="8"/>
        <v>2720.263480000002</v>
      </c>
      <c r="K29" s="7">
        <f t="shared" si="8"/>
        <v>4195.693480000002</v>
      </c>
      <c r="L29" s="7">
        <f t="shared" si="8"/>
        <v>4195.6934800000045</v>
      </c>
      <c r="M29" s="7">
        <f>M27+M28</f>
        <v>3580.823480000004</v>
      </c>
      <c r="N29" s="7">
        <f>N27+N28</f>
        <v>3638.523480000004</v>
      </c>
      <c r="O29" s="7">
        <f>O27+O28</f>
        <v>2024.0134800000042</v>
      </c>
      <c r="P29" s="9">
        <f>O29</f>
        <v>2024.0134800000042</v>
      </c>
      <c r="Q29" s="7">
        <f>Q27+Q28</f>
        <v>1130.1234800000038</v>
      </c>
      <c r="R29" s="7">
        <f>R27+R28</f>
        <v>791.7334800000035</v>
      </c>
      <c r="S29" s="7">
        <f>S27+S28</f>
        <v>0.0034800000030372757</v>
      </c>
      <c r="T29" s="9">
        <f>T27+T28</f>
        <v>0.003480000002127781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-38.58573999999953</v>
      </c>
      <c r="F30" s="7">
        <f aca="true" t="shared" si="9" ref="F30:P30">F28-F29</f>
        <v>-1174.59825</v>
      </c>
      <c r="G30" s="7">
        <f t="shared" si="9"/>
        <v>945.7505099999998</v>
      </c>
      <c r="H30" s="7">
        <f t="shared" si="9"/>
        <v>-267.4334800000015</v>
      </c>
      <c r="I30" s="7">
        <f t="shared" si="9"/>
        <v>-403.84000000000015</v>
      </c>
      <c r="J30" s="7">
        <f>J28-J29</f>
        <v>2487.39</v>
      </c>
      <c r="K30" s="7">
        <f>K28-K29</f>
        <v>-1475.4299999999998</v>
      </c>
      <c r="L30" s="7">
        <f t="shared" si="9"/>
        <v>608.1199999999972</v>
      </c>
      <c r="M30" s="7">
        <f t="shared" si="9"/>
        <v>614.8700000000003</v>
      </c>
      <c r="N30" s="7">
        <f>N28-N29</f>
        <v>-57.69999999999982</v>
      </c>
      <c r="O30" s="7">
        <f t="shared" si="9"/>
        <v>1614.5099999999998</v>
      </c>
      <c r="P30" s="7">
        <f t="shared" si="9"/>
        <v>2171.6800000000003</v>
      </c>
      <c r="Q30" s="7">
        <f>Q28-Q29</f>
        <v>893.8900000000003</v>
      </c>
      <c r="R30" s="7">
        <f>R28-R29</f>
        <v>338.3900000000003</v>
      </c>
      <c r="S30" s="7">
        <f>S28-S29</f>
        <v>791.7300000000005</v>
      </c>
      <c r="T30" s="7">
        <f>T28-T29</f>
        <v>2024.010000000002</v>
      </c>
      <c r="U30" s="2"/>
    </row>
    <row r="31" spans="1:21" ht="54" customHeight="1">
      <c r="A31" s="5" t="s">
        <v>36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50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51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47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44389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2021-05-12T08:16:45Z</cp:lastPrinted>
  <dcterms:created xsi:type="dcterms:W3CDTF">2014-02-13T05:24:36Z</dcterms:created>
  <dcterms:modified xsi:type="dcterms:W3CDTF">2021-07-13T11:19:29Z</dcterms:modified>
  <cp:category/>
  <cp:version/>
  <cp:contentType/>
  <cp:contentStatus/>
</cp:coreProperties>
</file>