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<sst xmlns="http://schemas.openxmlformats.org/spreadsheetml/2006/main" count="68" uniqueCount="65">
  <si>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</si>
  <si>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</si>
  <si>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</si>
  <si>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</si>
  <si>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</si>
  <si>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</si>
  <si>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</si>
  <si>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</si>
  <si>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</si>
  <si>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</si>
  <si>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</si>
  <si>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</si>
  <si>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</si>
  <si>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</si>
  <si>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</si>
  <si>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</si>
  <si>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</si>
  <si>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</si>
  <si>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</si>
  <si>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</si>
  <si>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</si>
  <si>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</si>
  <si>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</si>
  <si>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</si>
  <si>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</si>
  <si>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</si>
  <si>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</si>
  <si>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</si>
  <si>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</si>
  <si>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</si>
  <si>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</si>
  <si>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</si>
  <si>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</si>
  <si>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</si>
  <si>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</si>
  <si>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</si>
  <si>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</si>
  <si>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</si>
  <si>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</si>
  <si>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</si>
  <si>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</si>
  <si>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</si>
  <si>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</si>
  <si>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</si>
  <si>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</si>
  <si>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</si>
  <si>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</si>
  <si>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</si>
  <si>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</si>
  <si>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</si>
  <si>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</si>
  <si>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</si>
  <si>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</si>
  <si>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</si>
  <si>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</si>
  <si>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</si>
  <si>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</si>
  <si>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</si>
  <si>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</si>
  <si>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</si>
  <si>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Кассовый план исполнения бюджета  муниципального образования Борисоглебское на 2021 год</t>
  </si>
  <si>
    <t>(по состоянию на 01.07.2021 года)</t>
  </si>
  <si>
    <t>Начальник  финансового управления администрации  района</t>
  </si>
  <si>
    <t>Г.А.Сафонова</t>
  </si>
  <si>
    <t>12,07,2021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</si>
</sst>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3">
      <selection activeCell="G30" sqref="G30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61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0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1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/>
      <c r="G6" s="61"/>
      <c r="H6" s="57" t="s">
        <v>7</v>
      </c>
      <c r="I6" s="57" t="s">
        <v>8</v>
      </c>
      <c r="J6" s="57"/>
      <c r="K6" s="57"/>
      <c r="L6" s="57" t="s">
        <v>9</v>
      </c>
      <c r="M6" s="57" t="s">
        <v>10</v>
      </c>
      <c r="N6" s="57"/>
      <c r="O6" s="57"/>
      <c r="P6" s="57" t="s">
        <v>11</v>
      </c>
      <c r="Q6" s="61" t="s">
        <v>12</v>
      </c>
      <c r="R6" s="61"/>
      <c r="S6" s="61"/>
      <c r="T6" s="57" t="s">
        <v>13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14</v>
      </c>
      <c r="F8" s="7" t="s">
        <v>15</v>
      </c>
      <c r="G8" s="7" t="s">
        <v>16</v>
      </c>
      <c r="H8" s="57"/>
      <c r="I8" s="8" t="s">
        <v>17</v>
      </c>
      <c r="J8" s="8" t="s">
        <v>18</v>
      </c>
      <c r="K8" s="8" t="s">
        <v>19</v>
      </c>
      <c r="L8" s="57"/>
      <c r="M8" s="8" t="s">
        <v>20</v>
      </c>
      <c r="N8" s="8" t="s">
        <v>21</v>
      </c>
      <c r="O8" s="8" t="s">
        <v>22</v>
      </c>
      <c r="P8" s="57"/>
      <c r="Q8" s="7" t="s">
        <v>23</v>
      </c>
      <c r="R8" s="7" t="s">
        <v>24</v>
      </c>
      <c r="S8" s="7" t="s">
        <v>25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32389.1</v>
      </c>
      <c r="D10" s="13">
        <f>D12+D13+D14</f>
        <v>32389.100000000002</v>
      </c>
      <c r="E10" s="13">
        <v>1598.95</v>
      </c>
      <c r="F10" s="13">
        <v>3461.02</v>
      </c>
      <c r="G10" s="13">
        <v>5166.56</v>
      </c>
      <c r="H10" s="13">
        <f>H12+H13+H14-0.01</f>
        <v>10226.52</v>
      </c>
      <c r="I10" s="13">
        <v>2239.32</v>
      </c>
      <c r="J10" s="13">
        <v>2612.49</v>
      </c>
      <c r="K10" s="13">
        <v>3504.04</v>
      </c>
      <c r="L10" s="13">
        <f>L12+L13+L14</f>
        <v>8355.85</v>
      </c>
      <c r="M10" s="13">
        <v>971.89</v>
      </c>
      <c r="N10" s="13">
        <v>1670.4</v>
      </c>
      <c r="O10" s="13">
        <v>2323.9</v>
      </c>
      <c r="P10" s="13">
        <f>P12+P13+P14</f>
        <v>4966.1900000000005</v>
      </c>
      <c r="Q10" s="13">
        <v>3200.9</v>
      </c>
      <c r="R10" s="13">
        <v>3181.9</v>
      </c>
      <c r="S10" s="13">
        <v>2457.72</v>
      </c>
      <c r="T10" s="13">
        <f>T12+T13+T14</f>
        <v>8840.52</v>
      </c>
      <c r="U10" s="1"/>
    </row>
    <row r="11" spans="1:21" ht="18.75" customHeight="1">
      <c r="A11" s="31" t="s">
        <v>27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9325.99</v>
      </c>
      <c r="D12" s="17">
        <f>H12+L12+P12+T12+0.01</f>
        <v>9325.990000000002</v>
      </c>
      <c r="E12" s="32">
        <v>284.3</v>
      </c>
      <c r="F12" s="32">
        <v>336.87</v>
      </c>
      <c r="G12" s="32">
        <v>530.4</v>
      </c>
      <c r="H12" s="33">
        <f>SUM(E12:G12)-0.01</f>
        <v>1151.5600000000002</v>
      </c>
      <c r="I12" s="32">
        <v>793.66</v>
      </c>
      <c r="J12" s="32">
        <v>483.04</v>
      </c>
      <c r="K12" s="32">
        <v>1062.89</v>
      </c>
      <c r="L12" s="33">
        <f>SUM(I12:K12)</f>
        <v>2339.59</v>
      </c>
      <c r="M12" s="40">
        <v>738.49</v>
      </c>
      <c r="N12" s="40">
        <v>352.7</v>
      </c>
      <c r="O12" s="40">
        <v>573.2</v>
      </c>
      <c r="P12" s="41">
        <f>SUM(M12:O12)</f>
        <v>1664.39</v>
      </c>
      <c r="Q12" s="40">
        <v>1838.7</v>
      </c>
      <c r="R12" s="40">
        <v>1862.2</v>
      </c>
      <c r="S12" s="40">
        <v>469.54</v>
      </c>
      <c r="T12" s="41">
        <f>SUM(Q12:S12)</f>
        <v>4170.4400000000005</v>
      </c>
      <c r="U12" s="1"/>
    </row>
    <row r="13" spans="1:21" ht="40.5" customHeight="1">
      <c r="A13" s="31" t="s">
        <v>29</v>
      </c>
      <c r="B13" s="35" t="s">
        <v>45</v>
      </c>
      <c r="C13" s="17">
        <v>23063.11</v>
      </c>
      <c r="D13" s="17">
        <f>H13+L13+P13+T13</f>
        <v>23063.11</v>
      </c>
      <c r="E13" s="36">
        <f>E10-E12</f>
        <v>1314.65</v>
      </c>
      <c r="F13" s="36">
        <v>3124.16</v>
      </c>
      <c r="G13" s="36">
        <f>G10-G12</f>
        <v>4636.160000000001</v>
      </c>
      <c r="H13" s="33">
        <f>SUM(E13:G13)</f>
        <v>9074.970000000001</v>
      </c>
      <c r="I13" s="32">
        <f>I10-I12</f>
        <v>1445.6600000000003</v>
      </c>
      <c r="J13" s="32">
        <f>J10-J12</f>
        <v>2129.45</v>
      </c>
      <c r="K13" s="32">
        <f>K10-K12</f>
        <v>2441.1499999999996</v>
      </c>
      <c r="L13" s="33">
        <f>SUM(I13:K13)</f>
        <v>6016.26</v>
      </c>
      <c r="M13" s="32">
        <f>M10-M12</f>
        <v>233.39999999999998</v>
      </c>
      <c r="N13" s="32">
        <f>N10-N12</f>
        <v>1317.7</v>
      </c>
      <c r="O13" s="32">
        <f>O10-O12</f>
        <v>1750.7</v>
      </c>
      <c r="P13" s="33">
        <f>SUM(M13:O13)</f>
        <v>3301.8</v>
      </c>
      <c r="Q13" s="32">
        <f>Q10-Q12</f>
        <v>1362.2</v>
      </c>
      <c r="R13" s="32">
        <f>R10-R12</f>
        <v>1319.7</v>
      </c>
      <c r="S13" s="32">
        <f>S10-S12</f>
        <v>1988.1799999999998</v>
      </c>
      <c r="T13" s="33">
        <f>SUM(Q13:S13)</f>
        <v>4670.08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34051.159999999996</v>
      </c>
      <c r="D15" s="17">
        <f>D19+D23</f>
        <v>34051.159999999996</v>
      </c>
      <c r="E15" s="17">
        <f aca="true" t="shared" si="0" ref="E15:T15">E19+E23</f>
        <v>1802.27</v>
      </c>
      <c r="F15" s="17">
        <f t="shared" si="0"/>
        <v>4173.91</v>
      </c>
      <c r="G15" s="17">
        <f t="shared" si="0"/>
        <v>3568.06</v>
      </c>
      <c r="H15" s="17">
        <f t="shared" si="0"/>
        <v>9544.239999999998</v>
      </c>
      <c r="I15" s="17">
        <f t="shared" si="0"/>
        <v>3059.52</v>
      </c>
      <c r="J15" s="17">
        <f t="shared" si="0"/>
        <v>2247.47</v>
      </c>
      <c r="K15" s="17">
        <f>K19+K23</f>
        <v>1985.13</v>
      </c>
      <c r="L15" s="17">
        <f t="shared" si="0"/>
        <v>7292.119999999999</v>
      </c>
      <c r="M15" s="17">
        <f t="shared" si="0"/>
        <v>2903.1</v>
      </c>
      <c r="N15" s="17">
        <f t="shared" si="0"/>
        <v>2302.97</v>
      </c>
      <c r="O15" s="17">
        <v>2578.59</v>
      </c>
      <c r="P15" s="17">
        <f t="shared" si="0"/>
        <v>7636.29</v>
      </c>
      <c r="Q15" s="17">
        <v>2189.9</v>
      </c>
      <c r="R15" s="17">
        <v>2295.24</v>
      </c>
      <c r="S15" s="17">
        <v>2804.26</v>
      </c>
      <c r="T15" s="17">
        <f t="shared" si="0"/>
        <v>9578.51</v>
      </c>
      <c r="U15" s="1"/>
    </row>
    <row r="16" spans="1:21" ht="57" customHeight="1">
      <c r="A16" s="31" t="s">
        <v>31</v>
      </c>
      <c r="B16" s="35"/>
      <c r="C16" s="17">
        <f>C20</f>
        <v>931.89</v>
      </c>
      <c r="D16" s="17">
        <f aca="true" t="shared" si="1" ref="D16:T16">D20</f>
        <v>931.8899999999999</v>
      </c>
      <c r="E16" s="17">
        <f t="shared" si="1"/>
        <v>144.4</v>
      </c>
      <c r="F16" s="17">
        <f t="shared" si="1"/>
        <v>12.27</v>
      </c>
      <c r="G16" s="17">
        <f t="shared" si="1"/>
        <v>0</v>
      </c>
      <c r="H16" s="17">
        <f t="shared" si="1"/>
        <v>156.67000000000002</v>
      </c>
      <c r="I16" s="17">
        <v>144.4</v>
      </c>
      <c r="J16" s="17">
        <v>12.275</v>
      </c>
      <c r="K16" s="17">
        <v>305.2</v>
      </c>
      <c r="L16" s="17">
        <f t="shared" si="1"/>
        <v>461.88</v>
      </c>
      <c r="M16" s="17">
        <f>M20</f>
        <v>156.67</v>
      </c>
      <c r="N16" s="17">
        <f t="shared" si="1"/>
        <v>0</v>
      </c>
      <c r="O16" s="17">
        <f t="shared" si="1"/>
        <v>0</v>
      </c>
      <c r="P16" s="17">
        <f t="shared" si="1"/>
        <v>156.67</v>
      </c>
      <c r="Q16" s="17">
        <f t="shared" si="1"/>
        <v>156.67</v>
      </c>
      <c r="R16" s="17">
        <f t="shared" si="1"/>
        <v>0</v>
      </c>
      <c r="S16" s="17">
        <f t="shared" si="1"/>
        <v>0</v>
      </c>
      <c r="T16" s="17">
        <f t="shared" si="1"/>
        <v>156.67</v>
      </c>
      <c r="U16" s="1"/>
    </row>
    <row r="17" spans="1:21" ht="57" customHeight="1">
      <c r="A17" s="31" t="s">
        <v>32</v>
      </c>
      <c r="B17" s="35"/>
      <c r="C17" s="17">
        <f>C21</f>
        <v>11328.6</v>
      </c>
      <c r="D17" s="17">
        <f aca="true" t="shared" si="2" ref="D17:T17">D21</f>
        <v>11328.6</v>
      </c>
      <c r="E17" s="17">
        <f t="shared" si="2"/>
        <v>685.2</v>
      </c>
      <c r="F17" s="17">
        <f t="shared" si="2"/>
        <v>1260.6</v>
      </c>
      <c r="G17" s="17">
        <f t="shared" si="2"/>
        <v>1126.312</v>
      </c>
      <c r="H17" s="17">
        <f t="shared" si="2"/>
        <v>3072.112</v>
      </c>
      <c r="I17" s="17">
        <f t="shared" si="2"/>
        <v>1134.84</v>
      </c>
      <c r="J17" s="17">
        <f t="shared" si="2"/>
        <v>964.55</v>
      </c>
      <c r="K17" s="17">
        <f t="shared" si="2"/>
        <v>612.54</v>
      </c>
      <c r="L17" s="17">
        <f t="shared" si="2"/>
        <v>2711.93</v>
      </c>
      <c r="M17" s="17">
        <f t="shared" si="2"/>
        <v>823.6</v>
      </c>
      <c r="N17" s="17">
        <v>871.58</v>
      </c>
      <c r="O17" s="17">
        <v>879.68</v>
      </c>
      <c r="P17" s="17">
        <f t="shared" si="2"/>
        <v>2469.8</v>
      </c>
      <c r="Q17" s="17">
        <v>983.5</v>
      </c>
      <c r="R17" s="17">
        <v>1037.8</v>
      </c>
      <c r="S17" s="17">
        <v>833.01</v>
      </c>
      <c r="T17" s="17">
        <f t="shared" si="2"/>
        <v>3074.758</v>
      </c>
      <c r="U17" s="1"/>
    </row>
    <row r="18" spans="1:21" ht="19.5" customHeight="1">
      <c r="A18" s="31" t="s">
        <v>33</v>
      </c>
      <c r="B18" s="35"/>
      <c r="C18" s="17">
        <f>C22</f>
        <v>21790.67</v>
      </c>
      <c r="D18" s="17">
        <f aca="true" t="shared" si="3" ref="D18:T18">D22+D24</f>
        <v>21790.67</v>
      </c>
      <c r="E18" s="17">
        <f t="shared" si="3"/>
        <v>972.6699999999998</v>
      </c>
      <c r="F18" s="17">
        <f t="shared" si="3"/>
        <v>2901.0399999999995</v>
      </c>
      <c r="G18" s="17">
        <f t="shared" si="3"/>
        <v>2441.748</v>
      </c>
      <c r="H18" s="17">
        <f t="shared" si="3"/>
        <v>6315.457999999999</v>
      </c>
      <c r="I18" s="17">
        <f t="shared" si="3"/>
        <v>1780.28</v>
      </c>
      <c r="J18" s="17">
        <f t="shared" si="3"/>
        <v>1270.6399999999996</v>
      </c>
      <c r="K18" s="17">
        <f>K22+K24</f>
        <v>1067.39</v>
      </c>
      <c r="L18" s="17">
        <f t="shared" si="3"/>
        <v>4118.3099999999995</v>
      </c>
      <c r="M18" s="17">
        <f t="shared" si="3"/>
        <v>1922.83</v>
      </c>
      <c r="N18" s="17">
        <f t="shared" si="3"/>
        <v>1479.37</v>
      </c>
      <c r="O18" s="17">
        <f t="shared" si="3"/>
        <v>1607.62</v>
      </c>
      <c r="P18" s="17">
        <f t="shared" si="3"/>
        <v>5009.82</v>
      </c>
      <c r="Q18" s="17">
        <f t="shared" si="3"/>
        <v>1191.1619999999998</v>
      </c>
      <c r="R18" s="17">
        <f t="shared" si="3"/>
        <v>1427.1800000000003</v>
      </c>
      <c r="S18" s="17">
        <f t="shared" si="3"/>
        <v>3728.74</v>
      </c>
      <c r="T18" s="17">
        <f t="shared" si="3"/>
        <v>6347.082</v>
      </c>
      <c r="U18" s="1"/>
    </row>
    <row r="19" spans="1:21" ht="48.75" customHeight="1">
      <c r="A19" s="11" t="s">
        <v>58</v>
      </c>
      <c r="B19" s="29" t="s">
        <v>47</v>
      </c>
      <c r="C19" s="13">
        <v>34051.16</v>
      </c>
      <c r="D19" s="13">
        <f>H19+L19+P19+T19</f>
        <v>34051.159999999996</v>
      </c>
      <c r="E19" s="33">
        <v>1802.27</v>
      </c>
      <c r="F19" s="33">
        <v>4173.91</v>
      </c>
      <c r="G19" s="33">
        <v>3568.06</v>
      </c>
      <c r="H19" s="33">
        <f>SUM(H20:H22)</f>
        <v>9544.239999999998</v>
      </c>
      <c r="I19" s="33">
        <v>3059.52</v>
      </c>
      <c r="J19" s="33">
        <v>2247.47</v>
      </c>
      <c r="K19" s="33">
        <v>1985.13</v>
      </c>
      <c r="L19" s="33">
        <f>SUM(L20:L22)</f>
        <v>7292.119999999999</v>
      </c>
      <c r="M19" s="33">
        <v>2903.1</v>
      </c>
      <c r="N19" s="33">
        <v>2302.97</v>
      </c>
      <c r="O19" s="33">
        <v>2430.22</v>
      </c>
      <c r="P19" s="33">
        <f>SUM(P20:P22)</f>
        <v>7636.29</v>
      </c>
      <c r="Q19" s="33">
        <v>2253.27</v>
      </c>
      <c r="R19" s="33">
        <v>2575.53</v>
      </c>
      <c r="S19" s="33">
        <v>4749.71</v>
      </c>
      <c r="T19" s="33">
        <f>SUM(T20:T22)</f>
        <v>9578.51</v>
      </c>
      <c r="U19" s="18"/>
    </row>
    <row r="20" spans="1:21" ht="38.25" customHeight="1">
      <c r="A20" s="31" t="s">
        <v>31</v>
      </c>
      <c r="B20" s="38" t="s">
        <v>48</v>
      </c>
      <c r="C20" s="17">
        <v>931.89</v>
      </c>
      <c r="D20" s="13">
        <f>H20+L20+P20+T20</f>
        <v>931.8899999999999</v>
      </c>
      <c r="E20" s="32">
        <v>144.4</v>
      </c>
      <c r="F20" s="32">
        <v>12.27</v>
      </c>
      <c r="G20" s="32"/>
      <c r="H20" s="33">
        <f>SUM(E20:G20)</f>
        <v>156.67000000000002</v>
      </c>
      <c r="I20" s="32">
        <v>144.4</v>
      </c>
      <c r="J20" s="32">
        <v>12.28</v>
      </c>
      <c r="K20" s="32">
        <v>305.2</v>
      </c>
      <c r="L20" s="33">
        <f>SUM(I20:K20)</f>
        <v>461.88</v>
      </c>
      <c r="M20" s="32">
        <v>156.67</v>
      </c>
      <c r="N20" s="32">
        <v>0</v>
      </c>
      <c r="O20" s="32">
        <v>0</v>
      </c>
      <c r="P20" s="33">
        <f>SUM(M20:O20)</f>
        <v>156.67</v>
      </c>
      <c r="Q20" s="32">
        <v>156.67</v>
      </c>
      <c r="R20" s="32">
        <v>0</v>
      </c>
      <c r="S20" s="32">
        <v>0</v>
      </c>
      <c r="T20" s="33">
        <f>SUM(Q20:S20)</f>
        <v>156.67</v>
      </c>
      <c r="U20" s="18"/>
    </row>
    <row r="21" spans="1:21" ht="114.75" customHeight="1">
      <c r="A21" s="31" t="s">
        <v>32</v>
      </c>
      <c r="B21" s="38" t="s">
        <v>49</v>
      </c>
      <c r="C21" s="17">
        <v>11328.6</v>
      </c>
      <c r="D21" s="13">
        <f>H21+L21+P21+T21</f>
        <v>11328.6</v>
      </c>
      <c r="E21" s="32">
        <v>685.2</v>
      </c>
      <c r="F21" s="32">
        <v>1260.6</v>
      </c>
      <c r="G21" s="32">
        <v>1126.312</v>
      </c>
      <c r="H21" s="33">
        <f>SUM(E21:G21)</f>
        <v>3072.112</v>
      </c>
      <c r="I21" s="32">
        <v>1134.84</v>
      </c>
      <c r="J21" s="32">
        <v>964.55</v>
      </c>
      <c r="K21" s="32">
        <v>612.54</v>
      </c>
      <c r="L21" s="33">
        <f>SUM(I21:K21)</f>
        <v>2711.93</v>
      </c>
      <c r="M21" s="32">
        <v>823.6</v>
      </c>
      <c r="N21" s="32">
        <v>823.6</v>
      </c>
      <c r="O21" s="32">
        <v>822.6</v>
      </c>
      <c r="P21" s="33">
        <f>SUM(M21:O21)</f>
        <v>2469.8</v>
      </c>
      <c r="Q21" s="32">
        <v>905.438</v>
      </c>
      <c r="R21" s="32">
        <v>1148.35</v>
      </c>
      <c r="S21" s="32">
        <v>1020.97</v>
      </c>
      <c r="T21" s="33">
        <f>SUM(Q21:S21)</f>
        <v>3074.758</v>
      </c>
      <c r="U21" s="1"/>
    </row>
    <row r="22" spans="1:21" ht="14.25" customHeight="1">
      <c r="A22" s="31" t="s">
        <v>33</v>
      </c>
      <c r="B22" s="38" t="s">
        <v>50</v>
      </c>
      <c r="C22" s="17">
        <v>21790.67</v>
      </c>
      <c r="D22" s="13">
        <f>H22+L22+P22+T22</f>
        <v>21790.67</v>
      </c>
      <c r="E22" s="17">
        <f>E19-E20-E21</f>
        <v>972.6699999999998</v>
      </c>
      <c r="F22" s="17">
        <f>F19-F20-F21</f>
        <v>2901.0399999999995</v>
      </c>
      <c r="G22" s="17">
        <f>G19-G20-G21</f>
        <v>2441.748</v>
      </c>
      <c r="H22" s="13">
        <f>SUM(E22:G22)</f>
        <v>6315.457999999999</v>
      </c>
      <c r="I22" s="17">
        <f>I19-I20-I21</f>
        <v>1780.28</v>
      </c>
      <c r="J22" s="17">
        <f>J19-J20-J21</f>
        <v>1270.6399999999996</v>
      </c>
      <c r="K22" s="17">
        <f>K19-K20-K21</f>
        <v>1067.39</v>
      </c>
      <c r="L22" s="13">
        <f>SUM(I22:K22)</f>
        <v>4118.3099999999995</v>
      </c>
      <c r="M22" s="17">
        <f>M19-M20-M21</f>
        <v>1922.83</v>
      </c>
      <c r="N22" s="17">
        <f>N19-N20-N21</f>
        <v>1479.37</v>
      </c>
      <c r="O22" s="17">
        <f>O19-O20-O21</f>
        <v>1607.62</v>
      </c>
      <c r="P22" s="13">
        <f>SUM(M22:O22)</f>
        <v>5009.82</v>
      </c>
      <c r="Q22" s="17">
        <f>Q19-Q20-Q21</f>
        <v>1191.1619999999998</v>
      </c>
      <c r="R22" s="17">
        <f>R19-R20-R21</f>
        <v>1427.1800000000003</v>
      </c>
      <c r="S22" s="17">
        <f>S19-S20-S21</f>
        <v>3728.74</v>
      </c>
      <c r="T22" s="13">
        <f>SUM(Q22:S22)</f>
        <v>6347.082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-1662.060000000005</v>
      </c>
      <c r="D25" s="13">
        <f t="shared" si="4"/>
        <v>-1662.059999999994</v>
      </c>
      <c r="E25" s="13">
        <f t="shared" si="4"/>
        <v>-203.31999999999994</v>
      </c>
      <c r="F25" s="13">
        <f t="shared" si="4"/>
        <v>-712.8899999999999</v>
      </c>
      <c r="G25" s="13">
        <f t="shared" si="4"/>
        <v>1598.5000000000005</v>
      </c>
      <c r="H25" s="13">
        <f t="shared" si="4"/>
        <v>682.2800000000025</v>
      </c>
      <c r="I25" s="13">
        <f t="shared" si="4"/>
        <v>-820.1999999999998</v>
      </c>
      <c r="J25" s="13">
        <f t="shared" si="4"/>
        <v>365.02</v>
      </c>
      <c r="K25" s="13">
        <f t="shared" si="4"/>
        <v>1518.9099999999999</v>
      </c>
      <c r="L25" s="13">
        <f t="shared" si="4"/>
        <v>1063.7300000000014</v>
      </c>
      <c r="M25" s="13">
        <f>M10-M15</f>
        <v>-1931.21</v>
      </c>
      <c r="N25" s="13">
        <f t="shared" si="4"/>
        <v>-632.5699999999997</v>
      </c>
      <c r="O25" s="13">
        <f t="shared" si="4"/>
        <v>-106.31999999999971</v>
      </c>
      <c r="P25" s="13">
        <f t="shared" si="4"/>
        <v>-2670.0999999999995</v>
      </c>
      <c r="Q25" s="13">
        <f t="shared" si="4"/>
        <v>947.6300000000001</v>
      </c>
      <c r="R25" s="13">
        <f t="shared" si="4"/>
        <v>606.3699999999999</v>
      </c>
      <c r="S25" s="13">
        <f t="shared" si="4"/>
        <v>-2291.9900000000002</v>
      </c>
      <c r="T25" s="13">
        <f t="shared" si="4"/>
        <v>-737.9899999999998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-203.31999999999994</v>
      </c>
      <c r="F27" s="13">
        <f aca="true" t="shared" si="5" ref="F27:P27">F25+F14-F26</f>
        <v>-712.8899999999999</v>
      </c>
      <c r="G27" s="13">
        <f t="shared" si="5"/>
        <v>1598.5000000000005</v>
      </c>
      <c r="H27" s="13">
        <f t="shared" si="5"/>
        <v>682.2800000000025</v>
      </c>
      <c r="I27" s="13">
        <f>I25+I14-I26</f>
        <v>-820.1999999999998</v>
      </c>
      <c r="J27" s="13">
        <f t="shared" si="5"/>
        <v>365.02</v>
      </c>
      <c r="K27" s="13">
        <f>K25+K14-K26</f>
        <v>1518.9099999999999</v>
      </c>
      <c r="L27" s="13">
        <f t="shared" si="5"/>
        <v>1063.7300000000014</v>
      </c>
      <c r="M27" s="13">
        <f t="shared" si="5"/>
        <v>-1931.21</v>
      </c>
      <c r="N27" s="13">
        <f t="shared" si="5"/>
        <v>-632.5699999999997</v>
      </c>
      <c r="O27" s="13">
        <f t="shared" si="5"/>
        <v>-106.31999999999971</v>
      </c>
      <c r="P27" s="13">
        <f t="shared" si="5"/>
        <v>-2670.0999999999995</v>
      </c>
      <c r="Q27" s="13">
        <f>Q25+Q14-Q26</f>
        <v>947.6300000000001</v>
      </c>
      <c r="R27" s="13">
        <f>R25+R14-R26</f>
        <v>606.3699999999999</v>
      </c>
      <c r="S27" s="13">
        <f>S25+S14-S26</f>
        <v>-2291.9900000000002</v>
      </c>
      <c r="T27" s="13">
        <f>T25+T14-T26</f>
        <v>-737.9899999999998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1662.07</v>
      </c>
      <c r="E28" s="15">
        <f>D28</f>
        <v>1662.07</v>
      </c>
      <c r="F28" s="17">
        <f>E29</f>
        <v>1458.75</v>
      </c>
      <c r="G28" s="17">
        <f>F29</f>
        <v>745.8600000000001</v>
      </c>
      <c r="H28" s="16">
        <f>E28</f>
        <v>1662.07</v>
      </c>
      <c r="I28" s="13">
        <f>H29</f>
        <v>2344.350000000002</v>
      </c>
      <c r="J28" s="13">
        <f>I29</f>
        <v>1524.1500000000024</v>
      </c>
      <c r="K28" s="13">
        <f>J29</f>
        <v>1889.1700000000023</v>
      </c>
      <c r="L28" s="13">
        <f>I28</f>
        <v>2344.350000000002</v>
      </c>
      <c r="M28" s="13">
        <f>L29</f>
        <v>3408.0800000000036</v>
      </c>
      <c r="N28" s="13">
        <f>M29</f>
        <v>1476.8700000000035</v>
      </c>
      <c r="O28" s="13">
        <f>N29</f>
        <v>844.3000000000038</v>
      </c>
      <c r="P28" s="13">
        <f>M28</f>
        <v>3408.0800000000036</v>
      </c>
      <c r="Q28" s="13">
        <f>P29</f>
        <v>737.9800000000041</v>
      </c>
      <c r="R28" s="13">
        <f>Q29</f>
        <v>1685.6100000000042</v>
      </c>
      <c r="S28" s="13">
        <f>R29</f>
        <v>2291.980000000004</v>
      </c>
      <c r="T28" s="16">
        <f>Q28</f>
        <v>737.9800000000041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-0.009999999995670805</v>
      </c>
      <c r="E29" s="17">
        <f>E27+E28</f>
        <v>1458.75</v>
      </c>
      <c r="F29" s="17">
        <f>F27+F28</f>
        <v>745.8600000000001</v>
      </c>
      <c r="G29" s="17">
        <f>G27+G28</f>
        <v>2344.3600000000006</v>
      </c>
      <c r="H29" s="17">
        <f>H27+H28</f>
        <v>2344.350000000002</v>
      </c>
      <c r="I29" s="17">
        <f aca="true" t="shared" si="6" ref="I29:O29">I27+I28</f>
        <v>1524.1500000000024</v>
      </c>
      <c r="J29" s="17">
        <f t="shared" si="6"/>
        <v>1889.1700000000023</v>
      </c>
      <c r="K29" s="17">
        <f>K27+K28</f>
        <v>3408.080000000002</v>
      </c>
      <c r="L29" s="17">
        <f>L27+L28</f>
        <v>3408.0800000000036</v>
      </c>
      <c r="M29" s="17">
        <f>M27+M28</f>
        <v>1476.8700000000035</v>
      </c>
      <c r="N29" s="17">
        <f t="shared" si="6"/>
        <v>844.3000000000038</v>
      </c>
      <c r="O29" s="17">
        <f t="shared" si="6"/>
        <v>737.9800000000041</v>
      </c>
      <c r="P29" s="17">
        <f>P27+P28-P23</f>
        <v>737.9800000000041</v>
      </c>
      <c r="Q29" s="17">
        <f>Q27+Q28</f>
        <v>1685.6100000000042</v>
      </c>
      <c r="R29" s="17">
        <f>R27+R28</f>
        <v>2291.980000000004</v>
      </c>
      <c r="S29" s="17">
        <f>S27+S28</f>
        <v>-0.009999999996125553</v>
      </c>
      <c r="T29" s="17">
        <f>T27+T28</f>
        <v>-0.009999999995670805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203.31999999999994</v>
      </c>
      <c r="F30" s="17">
        <f aca="true" t="shared" si="7" ref="F30:T30">F28-F29</f>
        <v>712.8899999999999</v>
      </c>
      <c r="G30" s="17">
        <f t="shared" si="7"/>
        <v>-1598.5000000000005</v>
      </c>
      <c r="H30" s="17">
        <f t="shared" si="7"/>
        <v>-682.2800000000022</v>
      </c>
      <c r="I30" s="17">
        <f t="shared" si="7"/>
        <v>820.1999999999998</v>
      </c>
      <c r="J30" s="17">
        <f t="shared" si="7"/>
        <v>-365.02</v>
      </c>
      <c r="K30" s="17">
        <f t="shared" si="7"/>
        <v>-1518.9099999999999</v>
      </c>
      <c r="L30" s="17">
        <f>L28-L29</f>
        <v>-1063.7300000000014</v>
      </c>
      <c r="M30" s="17">
        <f>M28-M29</f>
        <v>1931.21</v>
      </c>
      <c r="N30" s="17">
        <f t="shared" si="7"/>
        <v>632.5699999999997</v>
      </c>
      <c r="O30" s="17">
        <f t="shared" si="7"/>
        <v>106.31999999999971</v>
      </c>
      <c r="P30" s="17">
        <f t="shared" si="7"/>
        <v>2670.0999999999995</v>
      </c>
      <c r="Q30" s="17">
        <f t="shared" si="7"/>
        <v>-947.6300000000001</v>
      </c>
      <c r="R30" s="17">
        <f t="shared" si="7"/>
        <v>-606.3699999999999</v>
      </c>
      <c r="S30" s="17">
        <f t="shared" si="7"/>
        <v>2291.9900000000002</v>
      </c>
      <c r="T30" s="17">
        <f t="shared" si="7"/>
        <v>737.9899999999998</v>
      </c>
      <c r="U30" s="1"/>
    </row>
    <row r="31" spans="1:21" ht="54" customHeight="1">
      <c r="A31" s="24" t="s">
        <v>42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35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62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63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 t="s">
        <v>64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2021-05-12T08:40:47Z</cp:lastPrinted>
  <dcterms:created xsi:type="dcterms:W3CDTF">2014-02-13T05:24:36Z</dcterms:created>
  <dcterms:modified xsi:type="dcterms:W3CDTF">2021-07-13T10:22:07Z</dcterms:modified>
  <cp:category/>
  <cp:version/>
  <cp:contentType/>
  <cp:contentStatus/>
</cp:coreProperties>
</file>