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'Лист1'!$A$1:$T$74</definedName>
  </definedNames>
  <calcPr fullCalcOnLoad="1"/>
</workbook>
</file>

<file path=xl/sharedStrings.xml><?xml version="1.0" encoding="utf-8"?>
<sst xmlns="http://schemas.openxmlformats.org/spreadsheetml/2006/main" count="86" uniqueCount="69">
  <si>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</si>
  <si>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</si>
  <si>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</si>
  <si>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</si>
  <si>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</si>
  <si>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</si>
  <si>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</si>
  <si>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</si>
  <si>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</si>
  <si>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</si>
  <si>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</si>
  <si>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</si>
  <si>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</si>
  <si>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</si>
  <si>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</si>
  <si>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</si>
  <si>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</si>
  <si>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</si>
  <si>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</si>
  <si>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</si>
  <si>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</si>
  <si>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</si>
  <si>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</si>
  <si>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</si>
  <si>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</si>
  <si>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</si>
  <si>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</si>
  <si>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</si>
  <si>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</si>
  <si>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</si>
  <si>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</si>
  <si>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</si>
  <si>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</si>
  <si>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</si>
  <si>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</si>
  <si>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</si>
  <si>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</si>
  <si>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</si>
  <si>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</si>
  <si>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</si>
  <si>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</si>
  <si>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</si>
  <si>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</si>
  <si>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</si>
  <si>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</si>
  <si>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</si>
  <si>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</si>
  <si>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</si>
  <si>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</si>
  <si>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</si>
  <si>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</si>
  <si>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</si>
  <si>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</si>
  <si>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</si>
  <si>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</si>
  <si>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</si>
  <si>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</si>
  <si>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</si>
  <si>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</si>
  <si>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</si>
  <si>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</si>
  <si>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</si>
  <si>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</si>
  <si>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</si>
  <si>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Кассовый план исполнения бюджета  Муромского района на 2021 год</t>
  </si>
  <si>
    <t>(по состоянию на 01.04.2021 год) первоначальный</t>
  </si>
  <si>
    <t>19,04,2021</t>
  </si>
  <si>
    <t>Заместитель начальника финансового управления администрации  района</t>
  </si>
  <si>
    <t>Е.И.Щепкина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</si>
</sst>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D12" sqref="D12:D13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22.25390625" style="2" customWidth="1"/>
    <col min="10" max="10" width="11.2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1"/>
    </row>
    <row r="2" spans="1:21" ht="18.75">
      <c r="A2" s="3"/>
      <c r="B2" s="3"/>
      <c r="C2" s="3"/>
      <c r="D2" s="4"/>
      <c r="E2" s="3"/>
      <c r="F2" s="36" t="s">
        <v>65</v>
      </c>
      <c r="G2" s="36"/>
      <c r="H2" s="36"/>
      <c r="I2" s="36"/>
      <c r="J2" s="36"/>
      <c r="K2" s="36"/>
      <c r="L2" s="36"/>
      <c r="M2" s="36"/>
      <c r="N2" s="36"/>
      <c r="O2" s="3"/>
      <c r="P2" s="3"/>
      <c r="Q2" s="3"/>
      <c r="R2" s="3"/>
      <c r="S2" s="3"/>
      <c r="T2" s="3"/>
      <c r="U2" s="1"/>
    </row>
    <row r="3" spans="1:21" ht="12.75" customHeight="1">
      <c r="A3" s="38" t="s">
        <v>0</v>
      </c>
      <c r="B3" s="38"/>
      <c r="C3" s="38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8" t="s">
        <v>1</v>
      </c>
      <c r="B4" s="38"/>
      <c r="C4" s="38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9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/>
      <c r="G6" s="39"/>
      <c r="H6" s="39" t="s">
        <v>7</v>
      </c>
      <c r="I6" s="39" t="s">
        <v>8</v>
      </c>
      <c r="J6" s="39"/>
      <c r="K6" s="39"/>
      <c r="L6" s="39" t="s">
        <v>9</v>
      </c>
      <c r="M6" s="39" t="s">
        <v>10</v>
      </c>
      <c r="N6" s="39"/>
      <c r="O6" s="39"/>
      <c r="P6" s="39" t="s">
        <v>11</v>
      </c>
      <c r="Q6" s="39" t="s">
        <v>12</v>
      </c>
      <c r="R6" s="39"/>
      <c r="S6" s="39"/>
      <c r="T6" s="39" t="s">
        <v>13</v>
      </c>
      <c r="U6" s="1"/>
    </row>
    <row r="7" spans="1:2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1"/>
    </row>
    <row r="8" spans="1:21" ht="12.75">
      <c r="A8" s="39"/>
      <c r="B8" s="39"/>
      <c r="C8" s="39"/>
      <c r="D8" s="39"/>
      <c r="E8" s="6" t="s">
        <v>14</v>
      </c>
      <c r="F8" s="6" t="s">
        <v>15</v>
      </c>
      <c r="G8" s="6" t="s">
        <v>16</v>
      </c>
      <c r="H8" s="39"/>
      <c r="I8" s="6" t="s">
        <v>17</v>
      </c>
      <c r="J8" s="6" t="s">
        <v>18</v>
      </c>
      <c r="K8" s="6" t="s">
        <v>19</v>
      </c>
      <c r="L8" s="39"/>
      <c r="M8" s="6" t="s">
        <v>20</v>
      </c>
      <c r="N8" s="6" t="s">
        <v>21</v>
      </c>
      <c r="O8" s="6" t="s">
        <v>22</v>
      </c>
      <c r="P8" s="39"/>
      <c r="Q8" s="6" t="s">
        <v>23</v>
      </c>
      <c r="R8" s="6" t="s">
        <v>24</v>
      </c>
      <c r="S8" s="6" t="s">
        <v>25</v>
      </c>
      <c r="T8" s="39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484848.8</v>
      </c>
      <c r="D10" s="11">
        <f>D12+D13</f>
        <v>484594.096</v>
      </c>
      <c r="E10" s="11">
        <v>33716.84</v>
      </c>
      <c r="F10" s="11">
        <v>24631.19</v>
      </c>
      <c r="G10" s="11">
        <v>50614.44</v>
      </c>
      <c r="H10" s="11">
        <f>H12+H13</f>
        <v>108962.47</v>
      </c>
      <c r="I10" s="11">
        <v>13422.4</v>
      </c>
      <c r="J10" s="11">
        <v>39400.46</v>
      </c>
      <c r="K10" s="11">
        <v>26473.62</v>
      </c>
      <c r="L10" s="11">
        <f>L12+L13</f>
        <v>79296.48</v>
      </c>
      <c r="M10" s="11">
        <v>60664.48</v>
      </c>
      <c r="N10" s="11">
        <v>30208.39</v>
      </c>
      <c r="O10" s="11">
        <v>28413.09</v>
      </c>
      <c r="P10" s="11">
        <f>P12+P13</f>
        <v>119285.96000000002</v>
      </c>
      <c r="Q10" s="11">
        <v>32624.84</v>
      </c>
      <c r="R10" s="11">
        <v>33393.49</v>
      </c>
      <c r="S10" s="11">
        <v>111030.856</v>
      </c>
      <c r="T10" s="11">
        <f>T12+T13</f>
        <v>177049.186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66870</v>
      </c>
      <c r="D12" s="10">
        <f>H12+L12+P12+T12</f>
        <v>66870</v>
      </c>
      <c r="E12" s="10">
        <v>4523.22</v>
      </c>
      <c r="F12" s="10">
        <v>6017.34</v>
      </c>
      <c r="G12" s="10">
        <v>8210.63</v>
      </c>
      <c r="H12" s="11">
        <f>SUM(E12:G12)</f>
        <v>18751.190000000002</v>
      </c>
      <c r="I12" s="10">
        <v>2896.95</v>
      </c>
      <c r="J12" s="10">
        <v>3731.19</v>
      </c>
      <c r="K12" s="25">
        <v>4427.22</v>
      </c>
      <c r="L12" s="11">
        <f>SUM(I12:K12)</f>
        <v>11055.36</v>
      </c>
      <c r="M12" s="25">
        <v>5894.19</v>
      </c>
      <c r="N12" s="25">
        <v>4165.19</v>
      </c>
      <c r="O12" s="25">
        <v>4770.69</v>
      </c>
      <c r="P12" s="11">
        <f>SUM(M12:O12)</f>
        <v>14830.07</v>
      </c>
      <c r="Q12" s="10">
        <v>8818.19</v>
      </c>
      <c r="R12" s="10">
        <v>7323.69</v>
      </c>
      <c r="S12" s="10">
        <v>6091.5</v>
      </c>
      <c r="T12" s="11">
        <f>SUM(Q12:S12)</f>
        <v>22233.38</v>
      </c>
      <c r="U12" s="1"/>
    </row>
    <row r="13" spans="1:21" ht="28.5" customHeight="1">
      <c r="A13" s="8" t="s">
        <v>29</v>
      </c>
      <c r="B13" s="9" t="s">
        <v>51</v>
      </c>
      <c r="C13" s="10">
        <f>C10-C12</f>
        <v>417978.8</v>
      </c>
      <c r="D13" s="10">
        <f>H13+L13+P13+T13</f>
        <v>417724.096</v>
      </c>
      <c r="E13" s="26">
        <f>E10-E12</f>
        <v>29193.619999999995</v>
      </c>
      <c r="F13" s="26">
        <f>F10-F12</f>
        <v>18613.85</v>
      </c>
      <c r="G13" s="26">
        <f>G10-G12</f>
        <v>42403.810000000005</v>
      </c>
      <c r="H13" s="11">
        <f>E13+F13+G13</f>
        <v>90211.28</v>
      </c>
      <c r="I13" s="10">
        <f>I10-I12</f>
        <v>10525.45</v>
      </c>
      <c r="J13" s="10">
        <f>J10-J12</f>
        <v>35669.27</v>
      </c>
      <c r="K13" s="10">
        <f>K10-K12</f>
        <v>22046.399999999998</v>
      </c>
      <c r="L13" s="11">
        <f>I13+J13+K13</f>
        <v>68241.12</v>
      </c>
      <c r="M13" s="35">
        <f>M10-M12</f>
        <v>54770.29</v>
      </c>
      <c r="N13" s="35">
        <f>N10-N12</f>
        <v>26043.2</v>
      </c>
      <c r="O13" s="35">
        <f>O10-O12</f>
        <v>23642.4</v>
      </c>
      <c r="P13" s="11">
        <f>M13+N13+O13</f>
        <v>104455.89000000001</v>
      </c>
      <c r="Q13" s="10">
        <f>Q10-Q12</f>
        <v>23806.65</v>
      </c>
      <c r="R13" s="10">
        <f>R10-R12</f>
        <v>26069.8</v>
      </c>
      <c r="S13" s="10">
        <f>S10-S12</f>
        <v>104939.356</v>
      </c>
      <c r="T13" s="11">
        <f>Q13+R13+S13</f>
        <v>154815.80599999998</v>
      </c>
      <c r="U13" s="1"/>
    </row>
    <row r="14" spans="1:21" ht="48.75" customHeight="1">
      <c r="A14" s="12" t="s">
        <v>30</v>
      </c>
      <c r="B14" s="13" t="s">
        <v>52</v>
      </c>
      <c r="C14" s="11">
        <f>C15+C16+C17+C18</f>
        <v>514151.35000000003</v>
      </c>
      <c r="D14" s="11">
        <f>SUM(D15:D18)</f>
        <v>513494.65587</v>
      </c>
      <c r="E14" s="11">
        <f aca="true" t="shared" si="0" ref="E14:T14">SUM(E15:E18)</f>
        <v>23356.02325</v>
      </c>
      <c r="F14" s="11">
        <f t="shared" si="0"/>
        <v>34467.16841</v>
      </c>
      <c r="G14" s="11">
        <f t="shared" si="0"/>
        <v>38802.46349</v>
      </c>
      <c r="H14" s="11">
        <f t="shared" si="0"/>
        <v>96625.65515</v>
      </c>
      <c r="I14" s="11">
        <f t="shared" si="0"/>
        <v>29997.50666</v>
      </c>
      <c r="J14" s="11">
        <f>SUM(J15:J18)</f>
        <v>37894.73303</v>
      </c>
      <c r="K14" s="11">
        <f t="shared" si="0"/>
        <v>24794.05957</v>
      </c>
      <c r="L14" s="11">
        <f t="shared" si="0"/>
        <v>92686.29926</v>
      </c>
      <c r="M14" s="11">
        <f t="shared" si="0"/>
        <v>56139.62662</v>
      </c>
      <c r="N14" s="11">
        <f t="shared" si="0"/>
        <v>32334.524429999998</v>
      </c>
      <c r="O14" s="11">
        <f t="shared" si="0"/>
        <v>37363.61128</v>
      </c>
      <c r="P14" s="11">
        <f t="shared" si="0"/>
        <v>125837.76233</v>
      </c>
      <c r="Q14" s="11">
        <f t="shared" si="0"/>
        <v>32343.600720000002</v>
      </c>
      <c r="R14" s="11">
        <f t="shared" si="0"/>
        <v>38205.92878</v>
      </c>
      <c r="S14" s="11">
        <f t="shared" si="0"/>
        <v>127795.40963000001</v>
      </c>
      <c r="T14" s="11">
        <f t="shared" si="0"/>
        <v>198344.93913</v>
      </c>
      <c r="U14" s="7">
        <f>H14+L14+P14+Q14</f>
        <v>347493.31746</v>
      </c>
    </row>
    <row r="15" spans="1:21" ht="29.25" customHeight="1">
      <c r="A15" s="8" t="s">
        <v>31</v>
      </c>
      <c r="B15" s="9" t="s">
        <v>53</v>
      </c>
      <c r="C15" s="11">
        <f>C21+C30</f>
        <v>43359.8</v>
      </c>
      <c r="D15" s="11">
        <f aca="true" t="shared" si="1" ref="D15:T15">D30+D21</f>
        <v>43360.2</v>
      </c>
      <c r="E15" s="11">
        <f t="shared" si="1"/>
        <v>2803</v>
      </c>
      <c r="F15" s="11">
        <f t="shared" si="1"/>
        <v>6646.33</v>
      </c>
      <c r="G15" s="11">
        <f t="shared" si="1"/>
        <v>6436.8</v>
      </c>
      <c r="H15" s="11">
        <f t="shared" si="1"/>
        <v>15886.130000000001</v>
      </c>
      <c r="I15" s="11">
        <f t="shared" si="1"/>
        <v>2307</v>
      </c>
      <c r="J15" s="11">
        <f t="shared" si="1"/>
        <v>2310.4</v>
      </c>
      <c r="K15" s="11">
        <f t="shared" si="1"/>
        <v>2825.9</v>
      </c>
      <c r="L15" s="11">
        <f t="shared" si="1"/>
        <v>7443.299999999999</v>
      </c>
      <c r="M15" s="11">
        <f t="shared" si="1"/>
        <v>2821.2</v>
      </c>
      <c r="N15" s="11">
        <f t="shared" si="1"/>
        <v>2821.2</v>
      </c>
      <c r="O15" s="11">
        <f t="shared" si="1"/>
        <v>2820.2</v>
      </c>
      <c r="P15" s="11">
        <f t="shared" si="1"/>
        <v>8462.599999999999</v>
      </c>
      <c r="Q15" s="11">
        <f t="shared" si="1"/>
        <v>2820.2</v>
      </c>
      <c r="R15" s="11">
        <f t="shared" si="1"/>
        <v>2820.2</v>
      </c>
      <c r="S15" s="11">
        <f t="shared" si="1"/>
        <v>5927.77</v>
      </c>
      <c r="T15" s="11">
        <f t="shared" si="1"/>
        <v>11568.17</v>
      </c>
      <c r="U15" s="7"/>
    </row>
    <row r="16" spans="1:21" ht="106.5" customHeight="1">
      <c r="A16" s="8" t="s">
        <v>32</v>
      </c>
      <c r="B16" s="9" t="s">
        <v>54</v>
      </c>
      <c r="C16" s="11">
        <f>C22+C27</f>
        <v>211659.1</v>
      </c>
      <c r="D16" s="11">
        <f>D22+D27</f>
        <v>211659.09955</v>
      </c>
      <c r="E16" s="11">
        <f aca="true" t="shared" si="2" ref="E16:T16">E22+E27</f>
        <v>14095.380000000001</v>
      </c>
      <c r="F16" s="11">
        <f t="shared" si="2"/>
        <v>19954.79683</v>
      </c>
      <c r="G16" s="11">
        <f t="shared" si="2"/>
        <v>20362.486999999997</v>
      </c>
      <c r="H16" s="11">
        <f t="shared" si="2"/>
        <v>54412.663830000005</v>
      </c>
      <c r="I16" s="11">
        <f t="shared" si="2"/>
        <v>19036.004960000002</v>
      </c>
      <c r="J16" s="11">
        <f t="shared" si="2"/>
        <v>22543.38552</v>
      </c>
      <c r="K16" s="11">
        <f t="shared" si="2"/>
        <v>13274.01524</v>
      </c>
      <c r="L16" s="11">
        <f t="shared" si="2"/>
        <v>54853.40572</v>
      </c>
      <c r="M16" s="11">
        <f t="shared" si="2"/>
        <v>9826.689999999999</v>
      </c>
      <c r="N16" s="11">
        <f t="shared" si="2"/>
        <v>15318.85</v>
      </c>
      <c r="O16" s="11">
        <f t="shared" si="2"/>
        <v>16013.95</v>
      </c>
      <c r="P16" s="11">
        <f t="shared" si="2"/>
        <v>41159.490000000005</v>
      </c>
      <c r="Q16" s="11">
        <f t="shared" si="2"/>
        <v>15869.7</v>
      </c>
      <c r="R16" s="11">
        <f t="shared" si="2"/>
        <v>19008.55</v>
      </c>
      <c r="S16" s="11">
        <f t="shared" si="2"/>
        <v>26355.289999999997</v>
      </c>
      <c r="T16" s="11">
        <f t="shared" si="2"/>
        <v>61233.54</v>
      </c>
      <c r="U16" s="7"/>
    </row>
    <row r="17" spans="1:22" ht="52.5" customHeight="1">
      <c r="A17" s="8" t="s">
        <v>33</v>
      </c>
      <c r="B17" s="9" t="s">
        <v>55</v>
      </c>
      <c r="C17" s="11">
        <f>C31</f>
        <v>51</v>
      </c>
      <c r="D17" s="11">
        <f aca="true" t="shared" si="3" ref="D17:S17">D31</f>
        <v>51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51</v>
      </c>
      <c r="T17" s="11">
        <f>T31</f>
        <v>51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f>C23+C28+C32</f>
        <v>259081.45</v>
      </c>
      <c r="D18" s="11">
        <f>D23+D28+D32</f>
        <v>258424.35632000002</v>
      </c>
      <c r="E18" s="11">
        <f aca="true" t="shared" si="4" ref="E18:T18">E23+E25+E28+E32</f>
        <v>6457.643249999999</v>
      </c>
      <c r="F18" s="11">
        <f t="shared" si="4"/>
        <v>7866.041579999997</v>
      </c>
      <c r="G18" s="11">
        <f t="shared" si="4"/>
        <v>12003.176490000005</v>
      </c>
      <c r="H18" s="11">
        <f t="shared" si="4"/>
        <v>26326.86132</v>
      </c>
      <c r="I18" s="11">
        <f t="shared" si="4"/>
        <v>8654.501699999997</v>
      </c>
      <c r="J18" s="11">
        <f t="shared" si="4"/>
        <v>13040.947509999998</v>
      </c>
      <c r="K18" s="11">
        <f t="shared" si="4"/>
        <v>8694.144330000001</v>
      </c>
      <c r="L18" s="11">
        <f t="shared" si="4"/>
        <v>30389.593539999998</v>
      </c>
      <c r="M18" s="11">
        <f t="shared" si="4"/>
        <v>43491.73662</v>
      </c>
      <c r="N18" s="11">
        <f t="shared" si="4"/>
        <v>14194.474429999998</v>
      </c>
      <c r="O18" s="11">
        <f t="shared" si="4"/>
        <v>18529.46128</v>
      </c>
      <c r="P18" s="11">
        <f t="shared" si="4"/>
        <v>76215.67233</v>
      </c>
      <c r="Q18" s="11">
        <f t="shared" si="4"/>
        <v>13653.700719999999</v>
      </c>
      <c r="R18" s="11">
        <f t="shared" si="4"/>
        <v>16377.17878</v>
      </c>
      <c r="S18" s="11">
        <f t="shared" si="4"/>
        <v>95461.34963000001</v>
      </c>
      <c r="T18" s="11">
        <f t="shared" si="4"/>
        <v>125492.22913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223791.12</v>
      </c>
      <c r="D20" s="29">
        <f>D21+D22+D23</f>
        <v>223536.42708</v>
      </c>
      <c r="E20" s="29">
        <v>4203.50072</v>
      </c>
      <c r="F20" s="29">
        <v>9137.69</v>
      </c>
      <c r="G20" s="29">
        <v>11236.11264</v>
      </c>
      <c r="H20" s="29">
        <f>H22+H23+H21</f>
        <v>24577.30336</v>
      </c>
      <c r="I20" s="29">
        <v>5737.46066</v>
      </c>
      <c r="J20" s="29">
        <v>5315.77203</v>
      </c>
      <c r="K20" s="29">
        <v>6167.77357</v>
      </c>
      <c r="L20" s="29">
        <f>L22+L23+L21</f>
        <v>17221.006260000002</v>
      </c>
      <c r="M20" s="29">
        <v>36023.95662</v>
      </c>
      <c r="N20" s="29">
        <v>12135.59443</v>
      </c>
      <c r="O20" s="29">
        <v>16170.68128</v>
      </c>
      <c r="P20" s="29">
        <f>P22+P23+P21</f>
        <v>64330.23233</v>
      </c>
      <c r="Q20" s="29">
        <v>11214.37072</v>
      </c>
      <c r="R20" s="29">
        <v>14038.29878</v>
      </c>
      <c r="S20" s="29">
        <v>92155.21563</v>
      </c>
      <c r="T20" s="29">
        <f>T22+T23+T21</f>
        <v>117407.88513000001</v>
      </c>
      <c r="U20" s="7"/>
    </row>
    <row r="21" spans="1:21" ht="27" customHeight="1">
      <c r="A21" s="30" t="s">
        <v>31</v>
      </c>
      <c r="B21" s="28" t="s">
        <v>53</v>
      </c>
      <c r="C21" s="31">
        <v>5440</v>
      </c>
      <c r="D21" s="31">
        <f>H21+L21+P21+T21</f>
        <v>5440.4</v>
      </c>
      <c r="E21" s="31">
        <v>0</v>
      </c>
      <c r="F21" s="31">
        <v>3340.33</v>
      </c>
      <c r="G21" s="31">
        <v>1098.3</v>
      </c>
      <c r="H21" s="29">
        <f>SUM(E21:G21)</f>
        <v>4438.63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0</v>
      </c>
      <c r="S21" s="31">
        <v>1001.77</v>
      </c>
      <c r="T21" s="29">
        <f>SUM(Q21:S21)</f>
        <v>1001.77</v>
      </c>
      <c r="U21" s="1"/>
    </row>
    <row r="22" spans="1:22" ht="102">
      <c r="A22" s="30" t="s">
        <v>32</v>
      </c>
      <c r="B22" s="28" t="s">
        <v>54</v>
      </c>
      <c r="C22" s="31">
        <v>17062.9</v>
      </c>
      <c r="D22" s="31">
        <f>H22+L22+P22+T22</f>
        <v>17062.9</v>
      </c>
      <c r="E22" s="31">
        <v>1066.1</v>
      </c>
      <c r="F22" s="31">
        <v>1447.1</v>
      </c>
      <c r="G22" s="31">
        <v>1485.21</v>
      </c>
      <c r="H22" s="29">
        <f>E22+F22+G22</f>
        <v>3998.41</v>
      </c>
      <c r="I22" s="31">
        <v>1177.2</v>
      </c>
      <c r="J22" s="31">
        <v>1094.45</v>
      </c>
      <c r="K22" s="31">
        <v>1452.35</v>
      </c>
      <c r="L22" s="29">
        <f>SUM(I22:K22)</f>
        <v>3724</v>
      </c>
      <c r="M22" s="31">
        <v>1470.05</v>
      </c>
      <c r="N22" s="31">
        <v>1419.75</v>
      </c>
      <c r="O22" s="31">
        <v>1350.25</v>
      </c>
      <c r="P22" s="29">
        <f>SUM(M22:O22)</f>
        <v>4240.05</v>
      </c>
      <c r="Q22" s="31">
        <v>1180</v>
      </c>
      <c r="R22" s="31">
        <v>1278.75</v>
      </c>
      <c r="S22" s="31">
        <v>2641.69</v>
      </c>
      <c r="T22" s="29">
        <f>SUM(Q22:S22)</f>
        <v>5100.4400000000005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f>C20-C21-C22</f>
        <v>201288.22</v>
      </c>
      <c r="D23" s="31">
        <f>H23+L23+P23+T23</f>
        <v>201033.12708</v>
      </c>
      <c r="E23" s="31">
        <f>E20-E21-E22</f>
        <v>3137.40072</v>
      </c>
      <c r="F23" s="31">
        <f>F20-F21-F22</f>
        <v>4350.26</v>
      </c>
      <c r="G23" s="31">
        <f>G20-G21-G22</f>
        <v>8652.602640000001</v>
      </c>
      <c r="H23" s="29">
        <f>E23+F23+G23</f>
        <v>16140.26336</v>
      </c>
      <c r="I23" s="31">
        <f>I20-I21-I22</f>
        <v>4560.26066</v>
      </c>
      <c r="J23" s="31">
        <f>J20-J21-J22</f>
        <v>4221.32203</v>
      </c>
      <c r="K23" s="31">
        <f>K20-K21-K22</f>
        <v>4715.423570000001</v>
      </c>
      <c r="L23" s="29">
        <f>SUM(I23:K23)</f>
        <v>13497.00626</v>
      </c>
      <c r="M23" s="31">
        <f>M20-M21-M22</f>
        <v>34553.906619999994</v>
      </c>
      <c r="N23" s="31">
        <f>N20-N21-N22</f>
        <v>10715.84443</v>
      </c>
      <c r="O23" s="31">
        <f>O20-O21-O22</f>
        <v>14820.43128</v>
      </c>
      <c r="P23" s="29">
        <f>SUM(M23:O23)</f>
        <v>60090.182329999996</v>
      </c>
      <c r="Q23" s="31">
        <f>Q20-Q21-Q22</f>
        <v>10034.37072</v>
      </c>
      <c r="R23" s="31">
        <f>R20-R21-R22</f>
        <v>12759.54878</v>
      </c>
      <c r="S23" s="31">
        <f>S20-S21-S22</f>
        <v>88511.75563</v>
      </c>
      <c r="T23" s="29">
        <f>SUM(Q23:S23)</f>
        <v>111305.67513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240240.73</v>
      </c>
      <c r="D26" s="29">
        <f>D27+D28</f>
        <v>240240.72500000003</v>
      </c>
      <c r="E26" s="29">
        <v>15769.01</v>
      </c>
      <c r="F26" s="29">
        <v>21505.081</v>
      </c>
      <c r="G26" s="29">
        <v>21625.687</v>
      </c>
      <c r="H26" s="29">
        <f>H27+H28</f>
        <v>58899.778000000006</v>
      </c>
      <c r="I26" s="29">
        <v>21182.316</v>
      </c>
      <c r="J26" s="29">
        <v>29532.831</v>
      </c>
      <c r="K26" s="29">
        <f>15364.656-300</f>
        <v>15064.656</v>
      </c>
      <c r="L26" s="29">
        <f>I26+J26+K26</f>
        <v>65779.803</v>
      </c>
      <c r="M26" s="29">
        <v>16558.74</v>
      </c>
      <c r="N26" s="29">
        <v>16642</v>
      </c>
      <c r="O26" s="29">
        <v>17637</v>
      </c>
      <c r="P26" s="29">
        <f>P27+P28</f>
        <v>50837.740000000005</v>
      </c>
      <c r="Q26" s="29">
        <v>17573.3</v>
      </c>
      <c r="R26" s="29">
        <v>20611.7</v>
      </c>
      <c r="S26" s="29">
        <v>26538.404</v>
      </c>
      <c r="T26" s="29">
        <f>T27+T28</f>
        <v>64723.403999999995</v>
      </c>
      <c r="U26" s="7"/>
      <c r="V26" s="14"/>
    </row>
    <row r="27" spans="1:22" ht="102">
      <c r="A27" s="30" t="s">
        <v>32</v>
      </c>
      <c r="B27" s="28" t="s">
        <v>54</v>
      </c>
      <c r="C27" s="31">
        <v>194596.2</v>
      </c>
      <c r="D27" s="31">
        <f>H27+L27+P27+T27</f>
        <v>194596.19955000002</v>
      </c>
      <c r="E27" s="31">
        <v>13029.28</v>
      </c>
      <c r="F27" s="31">
        <v>18507.69683</v>
      </c>
      <c r="G27" s="31">
        <v>18877.277</v>
      </c>
      <c r="H27" s="29">
        <f>E27+F27+G27</f>
        <v>50414.25383</v>
      </c>
      <c r="I27" s="31">
        <v>17858.80496</v>
      </c>
      <c r="J27" s="31">
        <v>21448.93552</v>
      </c>
      <c r="K27" s="31">
        <f>12121.66524-300</f>
        <v>11821.66524</v>
      </c>
      <c r="L27" s="29">
        <f>I27+J27+K27</f>
        <v>51129.40572</v>
      </c>
      <c r="M27" s="31">
        <v>8356.64</v>
      </c>
      <c r="N27" s="31">
        <v>13899.1</v>
      </c>
      <c r="O27" s="31">
        <v>14663.7</v>
      </c>
      <c r="P27" s="29">
        <f>SUM(M27:O27)</f>
        <v>36919.44</v>
      </c>
      <c r="Q27" s="31">
        <v>14689.7</v>
      </c>
      <c r="R27" s="31">
        <v>17729.8</v>
      </c>
      <c r="S27" s="31">
        <v>23713.6</v>
      </c>
      <c r="T27" s="29">
        <f>SUM(Q27:S27)</f>
        <v>56133.1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v>45644.53</v>
      </c>
      <c r="D28" s="31">
        <f>H28+L28+P28+T28</f>
        <v>45644.52545</v>
      </c>
      <c r="E28" s="31">
        <f>E26-E27</f>
        <v>2739.7299999999996</v>
      </c>
      <c r="F28" s="31">
        <f>F26-F27</f>
        <v>2997.3841699999975</v>
      </c>
      <c r="G28" s="31">
        <f>G26-G27</f>
        <v>2748.4100000000035</v>
      </c>
      <c r="H28" s="29">
        <f>E28+F28+G28</f>
        <v>8485.52417</v>
      </c>
      <c r="I28" s="31">
        <f>I26-I27</f>
        <v>3323.5110399999976</v>
      </c>
      <c r="J28" s="31">
        <f>J26-J27</f>
        <v>8083.895479999999</v>
      </c>
      <c r="K28" s="31">
        <f>K26-K27</f>
        <v>3242.9907600000006</v>
      </c>
      <c r="L28" s="29">
        <f>I28+J28+K28</f>
        <v>14650.397279999997</v>
      </c>
      <c r="M28" s="31">
        <f>M26-M27</f>
        <v>8202.100000000002</v>
      </c>
      <c r="N28" s="31">
        <f>N26-N27</f>
        <v>2742.8999999999996</v>
      </c>
      <c r="O28" s="31">
        <f>O26-O27</f>
        <v>2973.2999999999993</v>
      </c>
      <c r="P28" s="29">
        <f>SUM(M28:O28)</f>
        <v>13918.300000000001</v>
      </c>
      <c r="Q28" s="31">
        <f>Q26-Q27</f>
        <v>2883.5999999999985</v>
      </c>
      <c r="R28" s="31">
        <f>R26-R27</f>
        <v>2881.9000000000015</v>
      </c>
      <c r="S28" s="31">
        <f>S26-S27</f>
        <v>2824.804</v>
      </c>
      <c r="T28" s="29">
        <f>SUM(Q28:S28)</f>
        <v>8590.304</v>
      </c>
      <c r="U28" s="1"/>
    </row>
    <row r="29" spans="1:21" ht="54.75" customHeight="1">
      <c r="A29" s="27" t="s">
        <v>39</v>
      </c>
      <c r="B29" s="28"/>
      <c r="C29" s="29">
        <v>50119.5</v>
      </c>
      <c r="D29" s="29">
        <f>D30+D31+D32</f>
        <v>49717.503789999995</v>
      </c>
      <c r="E29" s="29">
        <v>3383.51253</v>
      </c>
      <c r="F29" s="29">
        <v>3824.39741</v>
      </c>
      <c r="G29" s="29">
        <v>5940.66385</v>
      </c>
      <c r="H29" s="29">
        <f>SUM(H30:H32)</f>
        <v>13148.57379</v>
      </c>
      <c r="I29" s="29">
        <v>3077.73</v>
      </c>
      <c r="J29" s="29">
        <v>3046.13</v>
      </c>
      <c r="K29" s="29">
        <v>3561.63</v>
      </c>
      <c r="L29" s="29">
        <f>I29+J29+K29</f>
        <v>9685.490000000002</v>
      </c>
      <c r="M29" s="29">
        <v>3556.93</v>
      </c>
      <c r="N29" s="29">
        <v>3556.93</v>
      </c>
      <c r="O29" s="29">
        <v>3555.93</v>
      </c>
      <c r="P29" s="29">
        <f>SUM(P30:P32)</f>
        <v>10669.789999999999</v>
      </c>
      <c r="Q29" s="29">
        <v>3555.93</v>
      </c>
      <c r="R29" s="29">
        <v>3555.93</v>
      </c>
      <c r="S29" s="29">
        <v>9101.79</v>
      </c>
      <c r="T29" s="29">
        <f>SUM(T30:T32)</f>
        <v>16213.650000000001</v>
      </c>
      <c r="U29" s="7"/>
    </row>
    <row r="30" spans="1:21" ht="33" customHeight="1">
      <c r="A30" s="30" t="s">
        <v>31</v>
      </c>
      <c r="B30" s="28" t="s">
        <v>53</v>
      </c>
      <c r="C30" s="31">
        <v>37919.8</v>
      </c>
      <c r="D30" s="31">
        <f>H30+L30+P30+T30</f>
        <v>37919.799999999996</v>
      </c>
      <c r="E30" s="31">
        <v>2803</v>
      </c>
      <c r="F30" s="31">
        <v>3306</v>
      </c>
      <c r="G30" s="31">
        <v>5338.5</v>
      </c>
      <c r="H30" s="29">
        <f>SUM(E30:G30)</f>
        <v>11447.5</v>
      </c>
      <c r="I30" s="31">
        <v>2307</v>
      </c>
      <c r="J30" s="31">
        <v>2310.4</v>
      </c>
      <c r="K30" s="31">
        <v>2825.9</v>
      </c>
      <c r="L30" s="29">
        <f>I30+J30+K30</f>
        <v>7443.299999999999</v>
      </c>
      <c r="M30" s="31">
        <v>2821.2</v>
      </c>
      <c r="N30" s="31">
        <v>2821.2</v>
      </c>
      <c r="O30" s="31">
        <v>2820.2</v>
      </c>
      <c r="P30" s="29">
        <f>SUM(M30:O30)</f>
        <v>8462.599999999999</v>
      </c>
      <c r="Q30" s="31">
        <v>2820.2</v>
      </c>
      <c r="R30" s="31">
        <v>2820.2</v>
      </c>
      <c r="S30" s="31">
        <v>4926</v>
      </c>
      <c r="T30" s="29">
        <f>SUM(Q30:S30)</f>
        <v>10566.4</v>
      </c>
      <c r="U30" s="1"/>
    </row>
    <row r="31" spans="1:21" ht="55.5" customHeight="1">
      <c r="A31" s="30" t="s">
        <v>33</v>
      </c>
      <c r="B31" s="28" t="s">
        <v>55</v>
      </c>
      <c r="C31" s="31">
        <v>51</v>
      </c>
      <c r="D31" s="31">
        <f>G31+L31+P31+T31</f>
        <v>51</v>
      </c>
      <c r="E31" s="31">
        <v>0</v>
      </c>
      <c r="F31" s="31">
        <v>0</v>
      </c>
      <c r="G31" s="31">
        <v>0</v>
      </c>
      <c r="H31" s="29">
        <f>SUM(E31:G31)</f>
        <v>0</v>
      </c>
      <c r="I31" s="31">
        <v>0</v>
      </c>
      <c r="J31" s="31">
        <v>0</v>
      </c>
      <c r="K31" s="31">
        <v>0</v>
      </c>
      <c r="L31" s="29">
        <f>SUM(I31:K31)</f>
        <v>0</v>
      </c>
      <c r="M31" s="31">
        <v>0</v>
      </c>
      <c r="N31" s="31">
        <v>0</v>
      </c>
      <c r="O31" s="31">
        <v>0</v>
      </c>
      <c r="P31" s="29">
        <f>SUM(M31:O31)</f>
        <v>0</v>
      </c>
      <c r="Q31" s="31"/>
      <c r="R31" s="31">
        <v>0</v>
      </c>
      <c r="S31" s="31">
        <v>51</v>
      </c>
      <c r="T31" s="29">
        <f>SUM(Q31:S31)</f>
        <v>51</v>
      </c>
      <c r="U31" s="1"/>
    </row>
    <row r="32" spans="1:21" ht="18" customHeight="1">
      <c r="A32" s="30" t="s">
        <v>34</v>
      </c>
      <c r="B32" s="28" t="s">
        <v>56</v>
      </c>
      <c r="C32" s="31">
        <f>C29-C30-C31</f>
        <v>12148.699999999997</v>
      </c>
      <c r="D32" s="31">
        <f>H32++L32+P32+T32</f>
        <v>11746.70379</v>
      </c>
      <c r="E32" s="31">
        <f>E29-E30-E31</f>
        <v>580.51253</v>
      </c>
      <c r="F32" s="31">
        <f>F29-F30-F31</f>
        <v>518.39741</v>
      </c>
      <c r="G32" s="31">
        <f>G29-G30-G31</f>
        <v>602.1638499999999</v>
      </c>
      <c r="H32" s="29">
        <f>SUM(E32:G32)</f>
        <v>1701.07379</v>
      </c>
      <c r="I32" s="31">
        <f>I29-I30-I31</f>
        <v>770.73</v>
      </c>
      <c r="J32" s="31">
        <f>J29-J30-J31</f>
        <v>735.73</v>
      </c>
      <c r="K32" s="31">
        <f>K29-K30-K31</f>
        <v>735.73</v>
      </c>
      <c r="L32" s="29">
        <f>SUM(I32:K32)</f>
        <v>2242.19</v>
      </c>
      <c r="M32" s="31">
        <f>M29-M30-M31</f>
        <v>735.73</v>
      </c>
      <c r="N32" s="31">
        <f>N29-N30-N31</f>
        <v>735.73</v>
      </c>
      <c r="O32" s="31">
        <f>O29-O30-O31</f>
        <v>735.73</v>
      </c>
      <c r="P32" s="29">
        <f>SUM(M32:O32)</f>
        <v>2207.19</v>
      </c>
      <c r="Q32" s="31">
        <f>Q29-Q30-Q31</f>
        <v>735.73</v>
      </c>
      <c r="R32" s="31">
        <f>R29-R30-R31</f>
        <v>735.73</v>
      </c>
      <c r="S32" s="31">
        <f>S29-S30-S31</f>
        <v>4124.790000000001</v>
      </c>
      <c r="T32" s="29">
        <f>Q32+R32+S32</f>
        <v>5596.250000000001</v>
      </c>
      <c r="U32" s="1"/>
    </row>
    <row r="33" spans="1:21" ht="24" customHeight="1">
      <c r="A33" s="12" t="s">
        <v>40</v>
      </c>
      <c r="B33" s="13" t="s">
        <v>57</v>
      </c>
      <c r="C33" s="11">
        <f aca="true" t="shared" si="6" ref="C33:T33">C10-C14</f>
        <v>-29302.550000000047</v>
      </c>
      <c r="D33" s="11">
        <f t="shared" si="6"/>
        <v>-28900.559869999997</v>
      </c>
      <c r="E33" s="11">
        <f t="shared" si="6"/>
        <v>10360.816749999998</v>
      </c>
      <c r="F33" s="11">
        <f t="shared" si="6"/>
        <v>-9835.97841</v>
      </c>
      <c r="G33" s="11">
        <f t="shared" si="6"/>
        <v>11811.97651</v>
      </c>
      <c r="H33" s="11">
        <f t="shared" si="6"/>
        <v>12336.814849999995</v>
      </c>
      <c r="I33" s="22">
        <f t="shared" si="6"/>
        <v>-16575.106659999998</v>
      </c>
      <c r="J33" s="11">
        <f t="shared" si="6"/>
        <v>1505.726969999996</v>
      </c>
      <c r="K33" s="11">
        <f t="shared" si="6"/>
        <v>1679.5604299999977</v>
      </c>
      <c r="L33" s="11">
        <f t="shared" si="6"/>
        <v>-13389.819260000004</v>
      </c>
      <c r="M33" s="11">
        <f t="shared" si="6"/>
        <v>4524.8533800000005</v>
      </c>
      <c r="N33" s="11">
        <f t="shared" si="6"/>
        <v>-2126.1344299999982</v>
      </c>
      <c r="O33" s="11">
        <f t="shared" si="6"/>
        <v>-8950.521279999997</v>
      </c>
      <c r="P33" s="11">
        <f t="shared" si="6"/>
        <v>-6551.802329999977</v>
      </c>
      <c r="Q33" s="11">
        <f t="shared" si="6"/>
        <v>281.23927999999796</v>
      </c>
      <c r="R33" s="11">
        <f t="shared" si="6"/>
        <v>-4812.438780000004</v>
      </c>
      <c r="S33" s="11">
        <f t="shared" si="6"/>
        <v>-16764.55363000001</v>
      </c>
      <c r="T33" s="11">
        <f t="shared" si="6"/>
        <v>-21295.753130000026</v>
      </c>
      <c r="U33" s="1"/>
    </row>
    <row r="34" spans="1:21" ht="24" customHeight="1">
      <c r="A34" s="12" t="s">
        <v>63</v>
      </c>
      <c r="B34" s="13" t="s">
        <v>60</v>
      </c>
      <c r="C34" s="11"/>
      <c r="D34" s="11"/>
      <c r="E34" s="11"/>
      <c r="F34" s="11"/>
      <c r="G34" s="11"/>
      <c r="H34" s="11"/>
      <c r="I34" s="2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"/>
    </row>
    <row r="35" spans="1:21" ht="75.75" customHeight="1">
      <c r="A35" s="17" t="s">
        <v>41</v>
      </c>
      <c r="B35" s="13" t="s">
        <v>58</v>
      </c>
      <c r="C35" s="11"/>
      <c r="D35" s="11"/>
      <c r="E35" s="18"/>
      <c r="F35" s="18"/>
      <c r="G35" s="18"/>
      <c r="H35" s="11">
        <f>SUM(E35:G35)</f>
        <v>0</v>
      </c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0.25" customHeight="1">
      <c r="A36" s="17" t="s">
        <v>42</v>
      </c>
      <c r="B36" s="13" t="s">
        <v>59</v>
      </c>
      <c r="C36" s="11">
        <f>C33+C34-C35</f>
        <v>-29302.550000000047</v>
      </c>
      <c r="D36" s="11">
        <f>D33+D34-D35</f>
        <v>-28900.559869999997</v>
      </c>
      <c r="E36" s="11">
        <f aca="true" t="shared" si="7" ref="E36:T36">E33+E34-E35</f>
        <v>10360.816749999998</v>
      </c>
      <c r="F36" s="11">
        <f>F33+F34-F35</f>
        <v>-9835.97841</v>
      </c>
      <c r="G36" s="11">
        <f t="shared" si="7"/>
        <v>11811.97651</v>
      </c>
      <c r="H36" s="11">
        <f t="shared" si="7"/>
        <v>12336.814849999995</v>
      </c>
      <c r="I36" s="11">
        <f t="shared" si="7"/>
        <v>-16575.106659999998</v>
      </c>
      <c r="J36" s="11">
        <f t="shared" si="7"/>
        <v>1505.726969999996</v>
      </c>
      <c r="K36" s="11">
        <f t="shared" si="7"/>
        <v>1679.5604299999977</v>
      </c>
      <c r="L36" s="11">
        <f t="shared" si="7"/>
        <v>-13389.819260000004</v>
      </c>
      <c r="M36" s="11">
        <f t="shared" si="7"/>
        <v>4524.8533800000005</v>
      </c>
      <c r="N36" s="11">
        <f t="shared" si="7"/>
        <v>-2126.1344299999982</v>
      </c>
      <c r="O36" s="11">
        <f t="shared" si="7"/>
        <v>-8950.521279999997</v>
      </c>
      <c r="P36" s="11">
        <f t="shared" si="7"/>
        <v>-6551.802329999977</v>
      </c>
      <c r="Q36" s="11">
        <f t="shared" si="7"/>
        <v>281.23927999999796</v>
      </c>
      <c r="R36" s="11">
        <f t="shared" si="7"/>
        <v>-4812.438780000004</v>
      </c>
      <c r="S36" s="11">
        <f t="shared" si="7"/>
        <v>-16764.55363000001</v>
      </c>
      <c r="T36" s="11">
        <f t="shared" si="7"/>
        <v>-21295.753130000026</v>
      </c>
      <c r="U36" s="1"/>
    </row>
    <row r="37" spans="1:20" ht="38.25">
      <c r="A37" s="17" t="s">
        <v>43</v>
      </c>
      <c r="B37" s="13">
        <v>1000</v>
      </c>
      <c r="C37" s="10">
        <v>0</v>
      </c>
      <c r="D37" s="10">
        <v>31966.05</v>
      </c>
      <c r="E37" s="10">
        <f>D37</f>
        <v>31966.05</v>
      </c>
      <c r="F37" s="10">
        <f>E38</f>
        <v>42326.86675</v>
      </c>
      <c r="G37" s="10">
        <f>F38</f>
        <v>32490.88834</v>
      </c>
      <c r="H37" s="11">
        <f>E37</f>
        <v>31966.05</v>
      </c>
      <c r="I37" s="10">
        <f>H38</f>
        <v>44302.86485</v>
      </c>
      <c r="J37" s="10">
        <f>I38</f>
        <v>27727.75819</v>
      </c>
      <c r="K37" s="10">
        <f>J38</f>
        <v>29233.485159999997</v>
      </c>
      <c r="L37" s="11">
        <f>I37</f>
        <v>44302.86485</v>
      </c>
      <c r="M37" s="10">
        <f>L38</f>
        <v>30913.045589999994</v>
      </c>
      <c r="N37" s="10">
        <f>M38</f>
        <v>35437.898969999995</v>
      </c>
      <c r="O37" s="10">
        <f>N38</f>
        <v>33311.76454</v>
      </c>
      <c r="P37" s="11">
        <f>M37</f>
        <v>30913.045589999994</v>
      </c>
      <c r="Q37" s="10">
        <f>P38</f>
        <v>24361.243260000017</v>
      </c>
      <c r="R37" s="10">
        <f>Q38</f>
        <v>24642.482540000015</v>
      </c>
      <c r="S37" s="10">
        <f>R38</f>
        <v>19830.04376000001</v>
      </c>
      <c r="T37" s="11">
        <f>Q37</f>
        <v>24361.243260000017</v>
      </c>
    </row>
    <row r="38" spans="1:21" ht="38.25">
      <c r="A38" s="17" t="s">
        <v>44</v>
      </c>
      <c r="B38" s="13">
        <v>1100</v>
      </c>
      <c r="C38" s="10">
        <v>0</v>
      </c>
      <c r="D38" s="11">
        <f>T38</f>
        <v>3065.490129999991</v>
      </c>
      <c r="E38" s="11">
        <f>E37+E36</f>
        <v>42326.86675</v>
      </c>
      <c r="F38" s="11">
        <f>F37+F36</f>
        <v>32490.88834</v>
      </c>
      <c r="G38" s="11">
        <f aca="true" t="shared" si="8" ref="G38:O38">G37+G36</f>
        <v>44302.86485</v>
      </c>
      <c r="H38" s="11">
        <f t="shared" si="8"/>
        <v>44302.86485</v>
      </c>
      <c r="I38" s="11">
        <f t="shared" si="8"/>
        <v>27727.75819</v>
      </c>
      <c r="J38" s="11">
        <f t="shared" si="8"/>
        <v>29233.485159999997</v>
      </c>
      <c r="K38" s="11">
        <f t="shared" si="8"/>
        <v>30913.045589999994</v>
      </c>
      <c r="L38" s="11">
        <f>L37+L36</f>
        <v>30913.045589999994</v>
      </c>
      <c r="M38" s="11">
        <f t="shared" si="8"/>
        <v>35437.898969999995</v>
      </c>
      <c r="N38" s="11">
        <f t="shared" si="8"/>
        <v>33311.76454</v>
      </c>
      <c r="O38" s="11">
        <f t="shared" si="8"/>
        <v>24361.24326</v>
      </c>
      <c r="P38" s="11">
        <f>P37+P36</f>
        <v>24361.243260000017</v>
      </c>
      <c r="Q38" s="11">
        <f>Q37+Q36</f>
        <v>24642.482540000015</v>
      </c>
      <c r="R38" s="11">
        <f>R37+R36</f>
        <v>19830.04376000001</v>
      </c>
      <c r="S38" s="11">
        <f>S37+S36</f>
        <v>3065.490130000002</v>
      </c>
      <c r="T38" s="11">
        <f>T37+T36</f>
        <v>3065.490129999991</v>
      </c>
      <c r="U38" s="1"/>
    </row>
    <row r="39" spans="1:21" ht="140.25">
      <c r="A39" s="17" t="s">
        <v>45</v>
      </c>
      <c r="B39" s="13">
        <v>1200</v>
      </c>
      <c r="C39" s="10"/>
      <c r="D39" s="16">
        <v>0</v>
      </c>
      <c r="E39" s="10">
        <f>E37-E38</f>
        <v>-10360.816750000002</v>
      </c>
      <c r="F39" s="10">
        <f aca="true" t="shared" si="9" ref="F39:O39">F37-F38</f>
        <v>9835.97841</v>
      </c>
      <c r="G39" s="10">
        <f t="shared" si="9"/>
        <v>-11811.976509999997</v>
      </c>
      <c r="H39" s="10">
        <f t="shared" si="9"/>
        <v>-12336.814849999999</v>
      </c>
      <c r="I39" s="10">
        <f t="shared" si="9"/>
        <v>16575.106659999998</v>
      </c>
      <c r="J39" s="10">
        <f t="shared" si="9"/>
        <v>-1505.726969999996</v>
      </c>
      <c r="K39" s="10">
        <f t="shared" si="9"/>
        <v>-1679.5604299999977</v>
      </c>
      <c r="L39" s="10">
        <f t="shared" si="9"/>
        <v>13389.819260000004</v>
      </c>
      <c r="M39" s="10">
        <f t="shared" si="9"/>
        <v>-4524.8533800000005</v>
      </c>
      <c r="N39" s="10">
        <f t="shared" si="9"/>
        <v>2126.1344299999982</v>
      </c>
      <c r="O39" s="10">
        <f t="shared" si="9"/>
        <v>8950.521279999997</v>
      </c>
      <c r="P39" s="10">
        <f>P37-P38</f>
        <v>6551.802329999977</v>
      </c>
      <c r="Q39" s="10">
        <f>Q37-Q38</f>
        <v>-281.23927999999796</v>
      </c>
      <c r="R39" s="10">
        <f>R37-R38</f>
        <v>4812.438780000004</v>
      </c>
      <c r="S39" s="10">
        <f>S37-S38</f>
        <v>16764.55363000001</v>
      </c>
      <c r="T39" s="10">
        <f>T37-T38</f>
        <v>21295.753130000026</v>
      </c>
      <c r="U39" s="1"/>
    </row>
    <row r="40" spans="1:21" ht="54" customHeight="1">
      <c r="A40" s="17" t="s">
        <v>46</v>
      </c>
      <c r="B40" s="40">
        <v>1300</v>
      </c>
      <c r="C40" s="41"/>
      <c r="D40" s="42">
        <v>0</v>
      </c>
      <c r="E40" s="41">
        <v>0</v>
      </c>
      <c r="F40" s="41">
        <v>0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3"/>
    </row>
    <row r="41" spans="1:21" ht="36.75" customHeight="1">
      <c r="A41" s="8" t="s">
        <v>47</v>
      </c>
      <c r="B41" s="40"/>
      <c r="C41" s="41"/>
      <c r="D41" s="42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3"/>
    </row>
    <row r="42" spans="1:21" ht="13.5" customHeight="1">
      <c r="A42" s="44" t="s">
        <v>67</v>
      </c>
      <c r="B42" s="44"/>
      <c r="C42" s="44"/>
      <c r="D42" s="44"/>
      <c r="E42" s="44"/>
      <c r="F42" s="44"/>
      <c r="G42" s="44"/>
      <c r="H42" s="44"/>
      <c r="I42" s="46"/>
      <c r="J42" s="48"/>
      <c r="K42" s="50" t="s">
        <v>68</v>
      </c>
      <c r="L42" s="50"/>
      <c r="M42" s="50"/>
      <c r="N42" s="50"/>
      <c r="O42" s="50"/>
      <c r="P42" s="50"/>
      <c r="Q42" s="43"/>
      <c r="R42" s="43"/>
      <c r="S42" s="43"/>
      <c r="T42" s="43"/>
      <c r="U42" s="38"/>
    </row>
    <row r="43" spans="1:21" ht="15" customHeight="1">
      <c r="A43" s="45"/>
      <c r="B43" s="45"/>
      <c r="C43" s="45"/>
      <c r="D43" s="45"/>
      <c r="E43" s="45"/>
      <c r="F43" s="45"/>
      <c r="G43" s="45"/>
      <c r="H43" s="45"/>
      <c r="I43" s="47"/>
      <c r="J43" s="49"/>
      <c r="K43" s="51"/>
      <c r="L43" s="51"/>
      <c r="M43" s="51"/>
      <c r="N43" s="51"/>
      <c r="O43" s="51"/>
      <c r="P43" s="51"/>
      <c r="Q43" s="38"/>
      <c r="R43" s="38"/>
      <c r="S43" s="38"/>
      <c r="T43" s="38"/>
      <c r="U43" s="38"/>
    </row>
    <row r="44" spans="1:21" ht="15" customHeight="1">
      <c r="A44" s="45"/>
      <c r="B44" s="45"/>
      <c r="C44" s="45"/>
      <c r="D44" s="45"/>
      <c r="E44" s="45"/>
      <c r="F44" s="45"/>
      <c r="G44" s="45"/>
      <c r="H44" s="45"/>
      <c r="I44" s="47"/>
      <c r="J44" s="49"/>
      <c r="K44" s="51"/>
      <c r="L44" s="51"/>
      <c r="M44" s="51"/>
      <c r="N44" s="51"/>
      <c r="O44" s="51"/>
      <c r="P44" s="51"/>
      <c r="Q44" s="38"/>
      <c r="R44" s="38"/>
      <c r="S44" s="38"/>
      <c r="T44" s="38"/>
      <c r="U44" s="38"/>
    </row>
    <row r="45" spans="1:21" ht="30" customHeight="1">
      <c r="A45" s="45"/>
      <c r="B45" s="45"/>
      <c r="C45" s="45"/>
      <c r="D45" s="45"/>
      <c r="E45" s="45"/>
      <c r="F45" s="45"/>
      <c r="G45" s="45"/>
      <c r="H45" s="45"/>
      <c r="I45" s="47"/>
      <c r="J45" s="49"/>
      <c r="K45" s="51"/>
      <c r="L45" s="51"/>
      <c r="M45" s="51"/>
      <c r="N45" s="51"/>
      <c r="O45" s="51"/>
      <c r="P45" s="51"/>
      <c r="Q45" s="38"/>
      <c r="R45" s="38"/>
      <c r="S45" s="38"/>
      <c r="T45" s="38"/>
      <c r="U45" s="38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3" ht="12.75">
      <c r="A53" s="34" t="s">
        <v>66</v>
      </c>
    </row>
    <row r="54" ht="12.75">
      <c r="A54" s="1" t="s">
        <v>62</v>
      </c>
    </row>
    <row r="55" ht="12.75">
      <c r="A55" s="19" t="s">
        <v>61</v>
      </c>
    </row>
    <row r="56" ht="12.75">
      <c r="A56" s="21"/>
    </row>
    <row r="72" ht="12.75">
      <c r="A72" s="20"/>
    </row>
    <row r="73" ht="12.75">
      <c r="A73" s="21"/>
    </row>
    <row r="74" ht="12.75">
      <c r="A74" s="19"/>
    </row>
  </sheetData>
  <sheetProtection/>
  <mergeCells count="45"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  <mergeCell ref="H40:H41"/>
    <mergeCell ref="I40:I41"/>
    <mergeCell ref="S40:S41"/>
    <mergeCell ref="T40:T41"/>
    <mergeCell ref="J40:J41"/>
    <mergeCell ref="K40:K41"/>
    <mergeCell ref="L40:L41"/>
    <mergeCell ref="M40:M41"/>
    <mergeCell ref="U40:U41"/>
    <mergeCell ref="P40:P41"/>
    <mergeCell ref="Q40:Q41"/>
    <mergeCell ref="R40:R41"/>
    <mergeCell ref="O40:O41"/>
    <mergeCell ref="N40:N41"/>
    <mergeCell ref="B40:B41"/>
    <mergeCell ref="C40:C41"/>
    <mergeCell ref="D40:D41"/>
    <mergeCell ref="E40:E41"/>
    <mergeCell ref="F40:F41"/>
    <mergeCell ref="G40:G41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2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2021-05-04T11:19:25Z</cp:lastPrinted>
  <dcterms:created xsi:type="dcterms:W3CDTF">2014-02-13T05:24:36Z</dcterms:created>
  <dcterms:modified xsi:type="dcterms:W3CDTF">2021-05-12T07:22:06Z</dcterms:modified>
  <cp:category/>
  <cp:version/>
  <cp:contentType/>
  <cp:contentStatus/>
</cp:coreProperties>
</file>