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450" windowWidth="12120" windowHeight="7320" activeTab="0"/>
  </bookViews>
  <sheets>
    <sheet name="Лист1" sheetId="1" r:id="rId1"/>
  </sheets>
  <definedNames>
    <definedName name="_xlnm.Print_Titles" localSheetId="0">'Лист1'!$16:$17</definedName>
    <definedName name="_xlnm.Print_Area" localSheetId="0">'Лист1'!$A$1:$S$201</definedName>
  </definedNames>
  <calcPr fullCalcOnLoad="1"/>
</workbook>
</file>

<file path=xl/sharedStrings.xml><?xml version="1.0" encoding="utf-8"?>
<sst xmlns="http://schemas.openxmlformats.org/spreadsheetml/2006/main" count="325" uniqueCount="237">
  <si>
    <t>Земельный налог</t>
  </si>
  <si>
    <t>ДОХОДЫ  ОТ  ИСПОЛЬЗОВАНИЯ  ИМУЩЕСТВА,  НАХОДЯЩЕГОСЯ В  ГОСУДАРСТВЕННОЙ  И  МУНИЦИПАЛЬНОЙ СОБСТВЕННОСТИ</t>
  </si>
  <si>
    <t>Налог на доходы физических лиц</t>
  </si>
  <si>
    <t>НАЛОГИ   НА   ПРИБЫЛЬ,  ДОХОДЫ</t>
  </si>
  <si>
    <t>НАЛОГИ  НА СОВОКУПНЫЙ  ДОХОД</t>
  </si>
  <si>
    <t>НАЛОГИ  НА  ИМУЩЕСТВО</t>
  </si>
  <si>
    <t>Единый сельскохозяйственный налог</t>
  </si>
  <si>
    <t>БЕЗВОЗМЕЗДНЫЕ  ПОСТУПЛЕНИЯ</t>
  </si>
  <si>
    <t>БЕЗВОЗМЕЗДНЫЕ  ПОСТУПЛЕНИЯ  ОТ  ДРУГИХ  БЮДЖЕТОВ  БЮДЖЕТНОЙ  СИСТЕМЫ  РОССИЙСКОЙ  ФЕДЕРАЦИИ</t>
  </si>
  <si>
    <t>Транспортный налог</t>
  </si>
  <si>
    <t>Транспортный налог  с физических лиц</t>
  </si>
  <si>
    <t>ЗАДОЛЖЕННОСТЬ И ПЕРЕРАСЧЕТЫ  ПО  ОТМЕНЕННЫМ  НАЛОГАМ,  СБОРАМ  И  ИНЫМ  ОБЯЗАТЕЛЬНЫМ  ПЛАТЕЖАМ</t>
  </si>
  <si>
    <t>ГОСУДАРСТВЕННАЯ 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</si>
  <si>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</si>
  <si>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на выравнивание  бюджетной обеспеченности</t>
  </si>
  <si>
    <t>Субвенции бюджетам субъектов РФ и муниципальных образований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</si>
  <si>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</si>
  <si>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НЕНАЛОГОВЫЕ ДОХОДЫ</t>
  </si>
  <si>
    <t>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</si>
  <si>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</si>
  <si>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 НЕНАЛОГОВЫЕ  ДОХОДЫ</t>
  </si>
  <si>
    <t>Прочие неналоговые доходы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</si>
  <si>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</si>
  <si>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 Российской Федерации</t>
  </si>
  <si>
    <t>тыс.руб.</t>
  </si>
  <si>
    <t>Наименование доходов</t>
  </si>
  <si>
    <t>Налог на имущество физических лиц</t>
  </si>
  <si>
    <t>I</t>
  </si>
  <si>
    <t>II</t>
  </si>
  <si>
    <t>III</t>
  </si>
  <si>
    <t>IY</t>
  </si>
  <si>
    <t>Единица измерения:</t>
  </si>
  <si>
    <t>месяц</t>
  </si>
  <si>
    <t>квартал</t>
  </si>
  <si>
    <t>000 1 00 00000 00 0000 000</t>
  </si>
  <si>
    <t>000 1 01 00000 00 0000 000</t>
  </si>
  <si>
    <t>000 1 01 02000 01 0000 110</t>
  </si>
  <si>
    <t>182 1 01 02020 01 0000 110</t>
  </si>
  <si>
    <t>000 1 05 00000 00 0000 000</t>
  </si>
  <si>
    <t>182 1 05 03000 01 0000 110</t>
  </si>
  <si>
    <t>000 1 06 00000 00 0000 000</t>
  </si>
  <si>
    <t>000 1 06 01000 00 0000 110</t>
  </si>
  <si>
    <t>182 1 06 01030 10 0000110</t>
  </si>
  <si>
    <t>000 1 06 04000 02 0000 110</t>
  </si>
  <si>
    <t>182 1 06 04012 02 0000 110</t>
  </si>
  <si>
    <t>000 1 06 06000 00 0000 110</t>
  </si>
  <si>
    <t>000 1 08 00000 00 0000 000</t>
  </si>
  <si>
    <t>303 1 08 04020 01 0000 110</t>
  </si>
  <si>
    <t>000 1 09 00000 00 0000 000</t>
  </si>
  <si>
    <t>000 1 11 00000 00 0000 000</t>
  </si>
  <si>
    <t>000 1 11 05000 00 0000 120</t>
  </si>
  <si>
    <t>000 1 11 05010 00 0000 120</t>
  </si>
  <si>
    <t>000 1 11 05030 00 0000 120</t>
  </si>
  <si>
    <t>000 1 14 06000 00 0000 420</t>
  </si>
  <si>
    <t>000 2 00 00000 00 0000 000</t>
  </si>
  <si>
    <t>000 2 02  00000 00 0000 000</t>
  </si>
  <si>
    <t>000 2 02 02999 00 0000 151</t>
  </si>
  <si>
    <t>000 2 02 03000 00 0000 151</t>
  </si>
  <si>
    <t>Прочие субсидии</t>
  </si>
  <si>
    <t>Прочие неналоговые доходы бюджетов поселений</t>
  </si>
  <si>
    <t>Дотации бюджетам поселений на выравнивание бюджетной  обеспеченности из районного Фонда финансовой поддержки</t>
  </si>
  <si>
    <t>НАЛОГОВЫЕ И НЕНАЛОГОВЫЕ ДОХОДЫ</t>
  </si>
  <si>
    <t>МИФНС</t>
  </si>
  <si>
    <t>Администрация Ковардицкого сельского поселения</t>
  </si>
  <si>
    <t>Дотация бюджетам поселений на выравнивание бюджетной обеспеченности  из регионального Фонда финансовой поддержкипредоставляемых при выполнении условий, установленных статьей 17 Закона Владимирской области " Об областном бюджете на 2010 год и на плановый период 2011 и 2012 годов"</t>
  </si>
  <si>
    <t>403 1 08 04020 01 0000 110</t>
  </si>
  <si>
    <t>403 1 11 05035 10 0000 120</t>
  </si>
  <si>
    <t>ФИНАНСОВОЕ УПРАВЛЕНИЕ АДМИНИСТРАЦИИ МУРОМСКОГО РАЙОНА</t>
  </si>
  <si>
    <t>492 2 02 01001 10 0000 151</t>
  </si>
  <si>
    <t>Иные межбюджетные трансферты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</si>
  <si>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</si>
  <si>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</si>
  <si>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182 1 01 02040 01 0000 110</t>
  </si>
  <si>
    <t>Невыясненные поступления</t>
  </si>
  <si>
    <t>403 1 17 01050 10 0000 180</t>
  </si>
  <si>
    <t>Невыясненные поступления, зачисляемые в бюджеты поселений</t>
  </si>
  <si>
    <t>182 1 05 03020 01 0000 110</t>
  </si>
  <si>
    <t>182 1 05 03010 01 0000 110</t>
  </si>
  <si>
    <t>492 1 17 01050 10 0000 180</t>
  </si>
  <si>
    <t>Невясненные поступления в бюджеты поселений</t>
  </si>
  <si>
    <t>603 1 11 05013 10 0000 120</t>
  </si>
  <si>
    <t>603 1 14 06013 10 0000 430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</si>
  <si>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</si>
  <si>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</si>
  <si>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</si>
  <si>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</si>
  <si>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403 2 19 05000 10 0000 151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</si>
  <si>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</si>
  <si>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</si>
  <si>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</si>
  <si>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по уведомлению</t>
  </si>
  <si>
    <t>по уведомлениям</t>
  </si>
  <si>
    <t>Субсидии бюджетам на софинансирование расходных обязательств муниципальных образований, возникающих при поэтапном повышении 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</si>
  <si>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Субсидии бюджетам поселений на софинансирование расходных обязательств муниципальных образований, возникающих при поэтапном повышении 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</si>
  <si>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Субсидии бюджетам на меропиятия по ДЦП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территориий на 2011-2015 годы"</t>
  </si>
  <si>
    <t>Субсидии бюджетам поселений на мероприятия по ДЦП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территориий на 2011-2015 годы"</t>
  </si>
  <si>
    <t xml:space="preserve">000 2 02 02999 00 0000 151 </t>
  </si>
  <si>
    <t xml:space="preserve">403 2 02 02999 10 7014 151 </t>
  </si>
  <si>
    <t>403 2 02 02999 10 7016 151</t>
  </si>
  <si>
    <t>Доходы от компенсации затрат государства</t>
  </si>
  <si>
    <t>403 113 02995 10 0000 130</t>
  </si>
  <si>
    <t>Прочие доходы от компенсации затрат бюджетов поселений</t>
  </si>
  <si>
    <t>Администрация Муромского района</t>
  </si>
  <si>
    <t>000 1 16 00000 00 0000 000</t>
  </si>
  <si>
    <t>ШТРАФЫ, САНКЦИИ, ВОЗМЕЩЕНИЕ  УЩЕРБА</t>
  </si>
  <si>
    <t>Государственная инспекция административно-технического надзора администрации Владимирской области</t>
  </si>
  <si>
    <t>Прочие безвозмездные поступления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</si>
  <si>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</si>
  <si>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</si>
  <si>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</si>
  <si>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</si>
  <si>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</si>
  <si>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</si>
  <si>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000 1 03 00000 00 0000 000</t>
  </si>
  <si>
    <t>000 1 03 02000 01 0000 110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</si>
  <si>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</si>
  <si>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</si>
  <si>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</si>
  <si>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Федеральное казначейство</t>
  </si>
  <si>
    <t>100 1 03 02230 01 0000 110</t>
  </si>
  <si>
    <t>100 1 03 02240 01 0000 110</t>
  </si>
  <si>
    <t>100 1 03 02250 01 0000 110</t>
  </si>
  <si>
    <t>100 1 03 02260 01 0000 110</t>
  </si>
  <si>
    <t>КОДЫ</t>
  </si>
  <si>
    <t>Финасовый орган: Финансовое управление администрации Муромского района</t>
  </si>
  <si>
    <t>Форма по КФД</t>
  </si>
  <si>
    <t>Дата</t>
  </si>
  <si>
    <t>Сумма</t>
  </si>
  <si>
    <t>Субсидии бюджетам на софинансирование мероприятий по обеспечению территорий документацией для осуществления градостроительной деятельности</t>
  </si>
  <si>
    <t>Субсидии бюджетам поселений на софинансирование мероприятий по обеспечению территорий документацией для осуществления градостроительной деятельности</t>
  </si>
  <si>
    <t>403 2 02 02999 10 7008 151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</si>
  <si>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</si>
  <si>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</si>
  <si>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</si>
  <si>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</si>
  <si>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Субсидии бюджетам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</si>
  <si>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 xml:space="preserve">403 2 02 02999 10 7053 151 </t>
  </si>
  <si>
    <t xml:space="preserve">ДОХОДЫ ОТ ПРОДАЖИ ЗЕМЕЛЬНЫХ УЧАСТКОВ, НАХОДЯЩИХСЯ В ГОСУДАРСТВЕННОЙ И МУНИЦИПАЛЬНОЙ СОБСТВЕННОСТИ 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</si>
  <si>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</si>
  <si>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</si>
  <si>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</si>
  <si>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</si>
  <si>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</si>
  <si>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</si>
  <si>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</si>
  <si>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</si>
  <si>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 к объектам  налогообложения, расположенным  в границах сельских поселений</t>
  </si>
  <si>
    <t>Земельный налог ( по обязательствам, возникшим до 1 января 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</si>
  <si>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</si>
  <si>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</si>
  <si>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</t>
  </si>
  <si>
    <t>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</si>
  <si>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</si>
  <si>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 обеспеченности из районного Фонда финансовой поддержки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</si>
  <si>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</si>
  <si>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</si>
  <si>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сельских поселений на выравнивание бюджетной  обеспеченности (за счет субвенции из бюджета района)</t>
  </si>
  <si>
    <t xml:space="preserve"> ГАДБ/ГАИФ</t>
  </si>
  <si>
    <t>ВСЕГО  ДОХОДОВ по РСНД</t>
  </si>
  <si>
    <t>000 1 11 09000 00 0000 120</t>
  </si>
  <si>
    <t>403 1 11 09045 10 0000 120</t>
  </si>
  <si>
    <t>Итого Администрация Ковардицкого сельского поселения (с учетом главы 603)</t>
  </si>
  <si>
    <t>403 1 16 33050 10 0000 140</t>
  </si>
  <si>
    <t>000 2 02 20000 00 0000 151</t>
  </si>
  <si>
    <t xml:space="preserve">000 2 02 29999 00 0000 151 </t>
  </si>
  <si>
    <t>403 2 02 35118 10 0000 151</t>
  </si>
  <si>
    <t>403 1 11 05025 10 0000 120</t>
  </si>
  <si>
    <t>000 2 02 40000 00 0000 000</t>
  </si>
  <si>
    <t xml:space="preserve">Прогноз поступления средств бюджета муниципального образования Ковардицкое </t>
  </si>
  <si>
    <t xml:space="preserve">Раздел I. Доходы бюджета муниципального образования Ковардицкое </t>
  </si>
  <si>
    <t>000 2 19 00000 10 0000 180</t>
  </si>
  <si>
    <t>000 1 13 00000 00 0000 000</t>
  </si>
  <si>
    <t xml:space="preserve">403 2 02 20302 10 0000 151 </t>
  </si>
  <si>
    <t>000 2 00 00000 00 0000 000 по уведомлению</t>
  </si>
  <si>
    <t>593 116 51040 02 0000 140</t>
  </si>
  <si>
    <t>КОНТРОЛЬНО-РЕВИЗИОННАЯ ИНСПЕКЦИЯ АДМИНИСТРАЦИИ ВЛАДИМИРСКОЙ ОБЛАСТИ</t>
  </si>
  <si>
    <t>000 1 11 05325 10 0000 120</t>
  </si>
  <si>
    <t>000 1 17 00000 00 0000 180</t>
  </si>
  <si>
    <t>000 2 07 05000 10 0000 150</t>
  </si>
  <si>
    <t>403 2 07 05030 10 0000 150</t>
  </si>
  <si>
    <t>403 2 19 00000 10 0000 150</t>
  </si>
  <si>
    <t>403 2 19 60010 10 0000 150</t>
  </si>
  <si>
    <t>000 2 02 20000 00 0000 150</t>
  </si>
  <si>
    <t>403 2 02 25555 10 0000 150</t>
  </si>
  <si>
    <t>000 2 02 29999 00 0000 150</t>
  </si>
  <si>
    <t>403 2 02 29999 10 7039 150</t>
  </si>
  <si>
    <t>000 2 02 30000 00 0000 150</t>
  </si>
  <si>
    <t>403 2 02 35118 10 0000 150</t>
  </si>
  <si>
    <t>000 2 02 40000 00 0000 150</t>
  </si>
  <si>
    <t>000 2 02 40014 00 0000 150</t>
  </si>
  <si>
    <t>403 2 02 40014 10 8605 150</t>
  </si>
  <si>
    <t>000 2 02 10000 00 0000 150</t>
  </si>
  <si>
    <t>492 2 02 49999 00 0000 150</t>
  </si>
  <si>
    <t>403 2 02 25555 10 0000 150 с учетом уведомлений</t>
  </si>
  <si>
    <t>403 2 02 20302 10 0000 150</t>
  </si>
  <si>
    <t>492 2 02 49999 00 0000 150 по уведомлениям</t>
  </si>
  <si>
    <t>000 1 14 02050 10 0000 440</t>
  </si>
  <si>
    <t>403 1 14 02052 10 0000 440</t>
  </si>
  <si>
    <t>0002 07 05000 10 0000 150</t>
  </si>
  <si>
    <t>План на  2020 год</t>
  </si>
  <si>
    <t>403 1 17 05050 10 0000 180</t>
  </si>
  <si>
    <t>492 2 02 16001 10 0000 150</t>
  </si>
  <si>
    <t>000 2 02 25519 00 0000 150</t>
  </si>
  <si>
    <t>403 2 02 25519 10 0000 150</t>
  </si>
  <si>
    <t>000 2 02 25555 00 0000 150</t>
  </si>
  <si>
    <t>000 2 02 20302 00 0000 150</t>
  </si>
  <si>
    <t>403 2 02 29999 10 7167 150</t>
  </si>
  <si>
    <t>000 2 02 35118 00 0000 150</t>
  </si>
  <si>
    <t>000 2 02 30024 00 0000 150</t>
  </si>
  <si>
    <t>182 1 09 04053 10 1000 110</t>
  </si>
  <si>
    <t xml:space="preserve">000 2 02 25299 00 0000 150 </t>
  </si>
  <si>
    <t xml:space="preserve">603 2 02 25299 10 0000 150 </t>
  </si>
  <si>
    <t>403 2 02 20302 10 0000 150 по уведомлениям</t>
  </si>
  <si>
    <t>000 2 02 20302 00 0000 150 по уведомлениям</t>
  </si>
  <si>
    <t>000 2 02 20000 00 0000 150 по уведомлениям</t>
  </si>
  <si>
    <t>000 2 02  00000 00 0000 000 по уведомлениям</t>
  </si>
  <si>
    <t>000 2 00 00000 00 0000 000 по уведомлениям</t>
  </si>
  <si>
    <t>599 1 16 02020 02 0000 140</t>
  </si>
  <si>
    <t>403 2 02 29999 10 7053 150</t>
  </si>
  <si>
    <t>588 1 16 02020 02 0000 140</t>
  </si>
  <si>
    <t>Департамент безопасности Владимирской области</t>
  </si>
  <si>
    <t>492 2 02 15002 10 7069 150</t>
  </si>
  <si>
    <t>492 2 02 10000 00 0000 150</t>
  </si>
  <si>
    <t>492 2 02 10000 00 0000 150 по уведомлению</t>
  </si>
  <si>
    <t>492 2 02 49999 10 5853 150</t>
  </si>
  <si>
    <t>492 2 02 49999 10 5853 150  по уведомлениям</t>
  </si>
  <si>
    <t>492 2 02 15002 10 7044 150</t>
  </si>
  <si>
    <t>492 2 02 49999 10 8203 150</t>
  </si>
  <si>
    <r>
      <t xml:space="preserve">на </t>
    </r>
    <r>
      <rPr>
        <b/>
        <u val="single"/>
        <sz val="12"/>
        <rFont val="Times New Roman"/>
        <family val="1"/>
      </rPr>
      <t xml:space="preserve">2021 </t>
    </r>
    <r>
      <rPr>
        <b/>
        <sz val="12"/>
        <rFont val="Times New Roman"/>
        <family val="1"/>
      </rPr>
      <t xml:space="preserve">год </t>
    </r>
  </si>
  <si>
    <t>(первоначальный)</t>
  </si>
  <si>
    <t>403 1 11 09080 10 0000 120</t>
  </si>
  <si>
    <t>603 116 10123 01 0101 140</t>
  </si>
  <si>
    <t>мр</t>
  </si>
  <si>
    <t>субв</t>
  </si>
  <si>
    <t>000 2 02 25576 00 0000 150</t>
  </si>
  <si>
    <t>403 2 02 25576 10 0000 150</t>
  </si>
  <si>
    <t>403 2 02 30024 10 6196 150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</si>
</sst>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"/>
    <numFmt numFmtId="175" formatCode="000"/>
    <numFmt numFmtId="176" formatCode="00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0"/>
    <numFmt numFmtId="183" formatCode="0.0000"/>
    <numFmt numFmtId="184" formatCode="0.000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2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6" fillId="35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5" fillId="35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72" fontId="4" fillId="0" borderId="0" xfId="0" applyNumberFormat="1" applyFont="1" applyAlignment="1">
      <alignment horizontal="center" wrapText="1"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38" borderId="11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38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6" fillId="39" borderId="10" xfId="0" applyNumberFormat="1" applyFont="1" applyFill="1" applyBorder="1" applyAlignment="1">
      <alignment horizontal="center" wrapText="1"/>
    </xf>
    <xf numFmtId="2" fontId="5" fillId="39" borderId="10" xfId="0" applyNumberFormat="1" applyFont="1" applyFill="1" applyBorder="1" applyAlignment="1">
      <alignment horizontal="center" wrapText="1"/>
    </xf>
    <xf numFmtId="2" fontId="6" fillId="39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2" fontId="4" fillId="40" borderId="10" xfId="0" applyNumberFormat="1" applyFont="1" applyFill="1" applyBorder="1" applyAlignment="1">
      <alignment horizontal="center"/>
    </xf>
    <xf numFmtId="2" fontId="4" fillId="40" borderId="16" xfId="0" applyNumberFormat="1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4" fillId="39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1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2" fontId="4" fillId="35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2" fontId="4" fillId="39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2" fontId="4" fillId="36" borderId="16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2" fontId="4" fillId="0" borderId="19" xfId="0" applyNumberFormat="1" applyFont="1" applyBorder="1" applyAlignment="1">
      <alignment horizont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2" fontId="6" fillId="35" borderId="2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2" fontId="4" fillId="35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4" fillId="35" borderId="24" xfId="0" applyNumberFormat="1" applyFont="1" applyFill="1" applyBorder="1" applyAlignment="1">
      <alignment horizontal="center"/>
    </xf>
    <xf numFmtId="2" fontId="4" fillId="35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4" fillId="41" borderId="10" xfId="0" applyNumberFormat="1" applyFont="1" applyFill="1" applyBorder="1" applyAlignment="1">
      <alignment horizontal="center"/>
    </xf>
    <xf numFmtId="2" fontId="6" fillId="41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wrapText="1"/>
    </xf>
    <xf numFmtId="0" fontId="6" fillId="42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5" fillId="43" borderId="10" xfId="0" applyFont="1" applyFill="1" applyBorder="1" applyAlignment="1">
      <alignment horizontal="center" wrapText="1"/>
    </xf>
    <xf numFmtId="182" fontId="4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wrapText="1"/>
    </xf>
    <xf numFmtId="2" fontId="5" fillId="36" borderId="10" xfId="0" applyNumberFormat="1" applyFont="1" applyFill="1" applyBorder="1" applyAlignment="1">
      <alignment horizontal="center" wrapText="1"/>
    </xf>
    <xf numFmtId="2" fontId="5" fillId="36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2" fontId="55" fillId="36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2" fontId="55" fillId="35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3" borderId="11" xfId="0" applyFont="1" applyFill="1" applyBorder="1" applyAlignment="1">
      <alignment horizontal="left" vertical="top" wrapText="1"/>
    </xf>
    <xf numFmtId="2" fontId="55" fillId="0" borderId="10" xfId="0" applyNumberFormat="1" applyFont="1" applyBorder="1" applyAlignment="1">
      <alignment horizontal="center"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 wrapText="1"/>
    </xf>
    <xf numFmtId="2" fontId="54" fillId="0" borderId="10" xfId="0" applyNumberFormat="1" applyFont="1" applyFill="1" applyBorder="1" applyAlignment="1">
      <alignment horizontal="center" wrapText="1"/>
    </xf>
    <xf numFmtId="2" fontId="4" fillId="44" borderId="10" xfId="0" applyNumberFormat="1" applyFont="1" applyFill="1" applyBorder="1" applyAlignment="1">
      <alignment horizontal="center" wrapText="1"/>
    </xf>
    <xf numFmtId="2" fontId="4" fillId="44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2" fontId="6" fillId="44" borderId="10" xfId="0" applyNumberFormat="1" applyFont="1" applyFill="1" applyBorder="1" applyAlignment="1">
      <alignment horizontal="center" wrapText="1"/>
    </xf>
    <xf numFmtId="2" fontId="6" fillId="44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182" fontId="4" fillId="0" borderId="10" xfId="0" applyNumberFormat="1" applyFont="1" applyBorder="1" applyAlignment="1">
      <alignment horizontal="center" wrapText="1"/>
    </xf>
    <xf numFmtId="182" fontId="5" fillId="0" borderId="10" xfId="0" applyNumberFormat="1" applyFont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2" fontId="7" fillId="0" borderId="13" xfId="0" applyNumberFormat="1" applyFont="1" applyBorder="1" applyAlignment="1">
      <alignment horizontal="center" wrapText="1"/>
    </xf>
    <xf numFmtId="2" fontId="4" fillId="36" borderId="19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2" fontId="5" fillId="43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2" fontId="6" fillId="36" borderId="24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182" fontId="4" fillId="36" borderId="10" xfId="0" applyNumberFormat="1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center"/>
    </xf>
    <xf numFmtId="182" fontId="4" fillId="36" borderId="10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2" fontId="57" fillId="0" borderId="1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39" borderId="11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42" borderId="11" xfId="0" applyFont="1" applyFill="1" applyBorder="1" applyAlignment="1">
      <alignment horizontal="center" wrapText="1"/>
    </xf>
    <xf numFmtId="0" fontId="4" fillId="42" borderId="15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0" fontId="4" fillId="39" borderId="1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wrapText="1"/>
    </xf>
    <xf numFmtId="0" fontId="4" fillId="4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4" fontId="15" fillId="0" borderId="31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wrapText="1"/>
    </xf>
    <xf numFmtId="0" fontId="6" fillId="39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"/>
  <sheetViews>
    <sheetView tabSelected="1" zoomScale="63" zoomScaleNormal="63" zoomScalePageLayoutView="0" workbookViewId="0" topLeftCell="A5">
      <pane ySplit="13" topLeftCell="A138" activePane="bottomLeft" state="frozen"/>
      <selection pane="topLeft" activeCell="A5" sqref="A5"/>
      <selection pane="bottomLeft" activeCell="G159" sqref="G159"/>
    </sheetView>
  </sheetViews>
  <sheetFormatPr defaultColWidth="9.125" defaultRowHeight="12.75"/>
  <cols>
    <col min="1" max="1" width="36.875" style="6" customWidth="1"/>
    <col min="2" max="2" width="3.125" style="6" hidden="1" customWidth="1"/>
    <col min="3" max="3" width="15.00390625" style="2" customWidth="1"/>
    <col min="4" max="4" width="11.50390625" style="6" customWidth="1"/>
    <col min="5" max="5" width="11.75390625" style="6" customWidth="1"/>
    <col min="6" max="6" width="10.50390625" style="6" customWidth="1"/>
    <col min="7" max="7" width="12.50390625" style="2" customWidth="1"/>
    <col min="8" max="8" width="11.25390625" style="6" customWidth="1"/>
    <col min="9" max="10" width="13.50390625" style="6" customWidth="1"/>
    <col min="11" max="11" width="14.125" style="2" customWidth="1"/>
    <col min="12" max="12" width="12.50390625" style="6" customWidth="1"/>
    <col min="13" max="13" width="12.875" style="6" customWidth="1"/>
    <col min="14" max="14" width="11.125" style="6" customWidth="1"/>
    <col min="15" max="15" width="11.00390625" style="2" customWidth="1"/>
    <col min="16" max="16" width="10.50390625" style="6" customWidth="1"/>
    <col min="17" max="17" width="11.125" style="6" customWidth="1"/>
    <col min="18" max="18" width="10.50390625" style="6" customWidth="1"/>
    <col min="19" max="19" width="10.50390625" style="2" customWidth="1"/>
    <col min="20" max="16384" width="9.125" style="6" customWidth="1"/>
  </cols>
  <sheetData>
    <row r="1" spans="1:6" ht="21" customHeight="1" hidden="1">
      <c r="A1" s="1"/>
      <c r="B1" s="1"/>
      <c r="C1" s="50"/>
      <c r="D1" s="51"/>
      <c r="E1" s="51"/>
      <c r="F1" s="51"/>
    </row>
    <row r="2" spans="1:6" ht="0.75" customHeight="1" hidden="1">
      <c r="A2" s="1"/>
      <c r="B2" s="1"/>
      <c r="C2" s="57"/>
      <c r="D2" s="1"/>
      <c r="E2" s="1"/>
      <c r="F2" s="1"/>
    </row>
    <row r="3" spans="1:6" ht="9.75" customHeight="1" hidden="1">
      <c r="A3" s="58"/>
      <c r="B3" s="1"/>
      <c r="C3" s="59"/>
      <c r="D3" s="58"/>
      <c r="E3" s="58"/>
      <c r="F3" s="58"/>
    </row>
    <row r="4" spans="1:6" ht="21" customHeight="1" hidden="1">
      <c r="A4" s="58"/>
      <c r="B4" s="60"/>
      <c r="C4" s="59"/>
      <c r="D4" s="58"/>
      <c r="E4" s="58"/>
      <c r="F4" s="58"/>
    </row>
    <row r="5" spans="1:19" s="75" customFormat="1" ht="21" customHeight="1">
      <c r="A5" s="93"/>
      <c r="B5" s="227" t="s">
        <v>168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76"/>
    </row>
    <row r="6" spans="1:19" s="75" customFormat="1" ht="15.75" customHeight="1">
      <c r="A6" s="93"/>
      <c r="B6" s="227" t="s">
        <v>228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76"/>
    </row>
    <row r="7" spans="1:19" s="75" customFormat="1" ht="21" customHeight="1" thickBot="1">
      <c r="A7" s="93"/>
      <c r="B7" s="228" t="s">
        <v>229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76"/>
    </row>
    <row r="8" spans="1:19" s="75" customFormat="1" ht="21" customHeight="1" thickBot="1">
      <c r="A8" s="93"/>
      <c r="B8" s="94"/>
      <c r="C8" s="95"/>
      <c r="D8" s="93"/>
      <c r="E8" s="93"/>
      <c r="F8" s="93"/>
      <c r="G8" s="76"/>
      <c r="K8" s="76"/>
      <c r="O8" s="76"/>
      <c r="R8" s="229" t="s">
        <v>123</v>
      </c>
      <c r="S8" s="230"/>
    </row>
    <row r="9" spans="1:19" s="75" customFormat="1" ht="18.75" customHeight="1" thickBot="1">
      <c r="A9" s="96"/>
      <c r="B9" s="231" t="s">
        <v>124</v>
      </c>
      <c r="C9" s="231"/>
      <c r="D9" s="231"/>
      <c r="E9" s="231"/>
      <c r="F9" s="231"/>
      <c r="G9" s="231"/>
      <c r="H9" s="231"/>
      <c r="I9" s="231"/>
      <c r="J9" s="231"/>
      <c r="K9" s="96"/>
      <c r="L9" s="96"/>
      <c r="M9" s="96"/>
      <c r="N9" s="96"/>
      <c r="O9" s="96"/>
      <c r="Q9" s="101" t="s">
        <v>125</v>
      </c>
      <c r="R9" s="215"/>
      <c r="S9" s="216"/>
    </row>
    <row r="10" spans="1:19" s="75" customFormat="1" ht="18.75" customHeight="1" thickBot="1">
      <c r="A10" s="96"/>
      <c r="C10" s="231" t="s">
        <v>157</v>
      </c>
      <c r="D10" s="231"/>
      <c r="E10" s="96"/>
      <c r="F10" s="96"/>
      <c r="G10" s="96"/>
      <c r="H10" s="96"/>
      <c r="I10" s="96"/>
      <c r="J10" s="220"/>
      <c r="K10" s="220"/>
      <c r="L10" s="220"/>
      <c r="M10" s="220"/>
      <c r="N10" s="220"/>
      <c r="O10" s="220"/>
      <c r="Q10" s="101" t="s">
        <v>126</v>
      </c>
      <c r="R10" s="213">
        <v>44193</v>
      </c>
      <c r="S10" s="214"/>
    </row>
    <row r="11" spans="1:19" s="75" customFormat="1" ht="26.25" customHeight="1" thickBot="1">
      <c r="A11" s="96"/>
      <c r="C11" s="231" t="s">
        <v>31</v>
      </c>
      <c r="D11" s="231"/>
      <c r="E11" s="231"/>
      <c r="F11" s="98" t="s">
        <v>24</v>
      </c>
      <c r="G11" s="96"/>
      <c r="H11" s="96"/>
      <c r="I11" s="96"/>
      <c r="J11" s="96"/>
      <c r="K11" s="96"/>
      <c r="L11" s="96"/>
      <c r="M11" s="96"/>
      <c r="N11" s="96"/>
      <c r="O11" s="96"/>
      <c r="R11" s="215"/>
      <c r="S11" s="216"/>
    </row>
    <row r="12" spans="1:19" s="75" customFormat="1" ht="13.5" customHeight="1">
      <c r="A12" s="96"/>
      <c r="B12" s="97"/>
      <c r="C12" s="99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R12" s="102"/>
      <c r="S12" s="102"/>
    </row>
    <row r="13" spans="1:19" s="75" customFormat="1" ht="21" customHeight="1">
      <c r="A13" s="96"/>
      <c r="B13" s="97"/>
      <c r="C13" s="99"/>
      <c r="D13" s="220" t="s">
        <v>169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R13" s="102"/>
      <c r="S13" s="102"/>
    </row>
    <row r="14" spans="1:19" ht="6.75" customHeight="1">
      <c r="A14" s="53"/>
      <c r="B14" s="61"/>
      <c r="C14" s="13"/>
      <c r="D14" s="53"/>
      <c r="E14" s="53"/>
      <c r="F14" s="53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63"/>
      <c r="R14" s="63"/>
      <c r="S14" s="64"/>
    </row>
    <row r="15" spans="1:19" ht="17.25" customHeight="1">
      <c r="A15" s="234" t="s">
        <v>23</v>
      </c>
      <c r="B15" s="224" t="s">
        <v>25</v>
      </c>
      <c r="C15" s="221" t="s">
        <v>127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3"/>
    </row>
    <row r="16" spans="1:19" ht="16.5" customHeight="1">
      <c r="A16" s="235"/>
      <c r="B16" s="225"/>
      <c r="C16" s="237" t="s">
        <v>199</v>
      </c>
      <c r="D16" s="217" t="s">
        <v>32</v>
      </c>
      <c r="E16" s="218"/>
      <c r="F16" s="219"/>
      <c r="G16" s="25" t="s">
        <v>33</v>
      </c>
      <c r="H16" s="217" t="s">
        <v>32</v>
      </c>
      <c r="I16" s="218"/>
      <c r="J16" s="219"/>
      <c r="K16" s="25" t="s">
        <v>33</v>
      </c>
      <c r="L16" s="217" t="s">
        <v>32</v>
      </c>
      <c r="M16" s="218"/>
      <c r="N16" s="219"/>
      <c r="O16" s="25" t="s">
        <v>33</v>
      </c>
      <c r="P16" s="217" t="s">
        <v>32</v>
      </c>
      <c r="Q16" s="218"/>
      <c r="R16" s="219"/>
      <c r="S16" s="25" t="s">
        <v>33</v>
      </c>
    </row>
    <row r="17" spans="1:19" ht="25.5" customHeight="1">
      <c r="A17" s="236"/>
      <c r="B17" s="226"/>
      <c r="C17" s="238"/>
      <c r="D17" s="65">
        <v>1</v>
      </c>
      <c r="E17" s="65">
        <v>2</v>
      </c>
      <c r="F17" s="65">
        <v>3</v>
      </c>
      <c r="G17" s="66" t="s">
        <v>27</v>
      </c>
      <c r="H17" s="14">
        <v>4</v>
      </c>
      <c r="I17" s="14">
        <v>5</v>
      </c>
      <c r="J17" s="14">
        <v>6</v>
      </c>
      <c r="K17" s="66" t="s">
        <v>28</v>
      </c>
      <c r="L17" s="14">
        <v>7</v>
      </c>
      <c r="M17" s="14">
        <v>8</v>
      </c>
      <c r="N17" s="14">
        <v>9</v>
      </c>
      <c r="O17" s="66" t="s">
        <v>29</v>
      </c>
      <c r="P17" s="14">
        <v>10</v>
      </c>
      <c r="Q17" s="14">
        <v>11</v>
      </c>
      <c r="R17" s="14">
        <v>12</v>
      </c>
      <c r="S17" s="66" t="s">
        <v>30</v>
      </c>
    </row>
    <row r="18" spans="1:20" s="2" customFormat="1" ht="24.75" customHeight="1">
      <c r="A18" s="12" t="s">
        <v>34</v>
      </c>
      <c r="B18" s="7" t="s">
        <v>61</v>
      </c>
      <c r="C18" s="67">
        <f>G18+K18+O18+S18</f>
        <v>14603.00472</v>
      </c>
      <c r="D18" s="68">
        <f>D19+D20</f>
        <v>627</v>
      </c>
      <c r="E18" s="68">
        <f>E19+E20</f>
        <v>693</v>
      </c>
      <c r="F18" s="68">
        <f>F19+F20</f>
        <v>489</v>
      </c>
      <c r="G18" s="39">
        <f aca="true" t="shared" si="0" ref="G18:G28">D18+E18+F18</f>
        <v>1809</v>
      </c>
      <c r="H18" s="68">
        <f>H19+H20</f>
        <v>1022</v>
      </c>
      <c r="I18" s="68">
        <f>I19+I20</f>
        <v>230.00472</v>
      </c>
      <c r="J18" s="68">
        <f>J19+J20</f>
        <v>377</v>
      </c>
      <c r="K18" s="39">
        <f>H18+I18+J18</f>
        <v>1629.00472</v>
      </c>
      <c r="L18" s="68">
        <f>L19+L20</f>
        <v>1113</v>
      </c>
      <c r="M18" s="68">
        <f>M19+M20</f>
        <v>751</v>
      </c>
      <c r="N18" s="68">
        <f>N19+N20</f>
        <v>763</v>
      </c>
      <c r="O18" s="39">
        <f>L18+M18+N18</f>
        <v>2627</v>
      </c>
      <c r="P18" s="68">
        <f>P19+P20</f>
        <v>2997</v>
      </c>
      <c r="Q18" s="68">
        <f>Q19+Q20</f>
        <v>3435</v>
      </c>
      <c r="R18" s="68">
        <f>R19+R20</f>
        <v>2106</v>
      </c>
      <c r="S18" s="39">
        <f>P18+Q18+R18</f>
        <v>8538</v>
      </c>
      <c r="T18" s="2">
        <f>T34+T35+T36+T37+T44+T49+T51+T62+T68+T70+T76+T77+T81+T171+T183</f>
        <v>14603</v>
      </c>
    </row>
    <row r="19" spans="1:19" s="2" customFormat="1" ht="21.75" customHeight="1">
      <c r="A19" s="199" t="s">
        <v>18</v>
      </c>
      <c r="B19" s="200"/>
      <c r="C19" s="67">
        <f>G19+K19+O19+S19</f>
        <v>14185</v>
      </c>
      <c r="D19" s="68">
        <f>D30+D60+D22</f>
        <v>595</v>
      </c>
      <c r="E19" s="68">
        <f>E30+E60+E22</f>
        <v>660</v>
      </c>
      <c r="F19" s="68">
        <f>F30+F60+F22</f>
        <v>449</v>
      </c>
      <c r="G19" s="39">
        <f t="shared" si="0"/>
        <v>1704</v>
      </c>
      <c r="H19" s="68">
        <f>H30+H60+H22</f>
        <v>990</v>
      </c>
      <c r="I19" s="68">
        <f>I30+I60+I22</f>
        <v>207</v>
      </c>
      <c r="J19" s="68">
        <f>J30+J60+J22</f>
        <v>341</v>
      </c>
      <c r="K19" s="39">
        <f>H19+I19+J19</f>
        <v>1538</v>
      </c>
      <c r="L19" s="68">
        <f>L30+L60+L22</f>
        <v>1044</v>
      </c>
      <c r="M19" s="68">
        <f>M30+M60+M22</f>
        <v>708</v>
      </c>
      <c r="N19" s="68">
        <f>N30+N60+N22</f>
        <v>730</v>
      </c>
      <c r="O19" s="39">
        <f>L19+M19+N19</f>
        <v>2482</v>
      </c>
      <c r="P19" s="68">
        <f>P30+P60+P22</f>
        <v>2972</v>
      </c>
      <c r="Q19" s="68">
        <f>Q30+Q60+Q22</f>
        <v>3411</v>
      </c>
      <c r="R19" s="68">
        <f>R30+R60+R22</f>
        <v>2078</v>
      </c>
      <c r="S19" s="39">
        <f>P19+Q19+R19</f>
        <v>8461</v>
      </c>
    </row>
    <row r="20" spans="1:19" s="2" customFormat="1" ht="23.25" customHeight="1">
      <c r="A20" s="199" t="s">
        <v>17</v>
      </c>
      <c r="B20" s="200"/>
      <c r="C20" s="67">
        <f aca="true" t="shared" si="1" ref="C20:C28">G20+K20+O20+S20</f>
        <v>418.00472</v>
      </c>
      <c r="D20" s="68">
        <f>D63+D148+D177+D181+D185+D173+D168</f>
        <v>32</v>
      </c>
      <c r="E20" s="68">
        <f>E63+E148+E177+E181+E185+E173+E168</f>
        <v>33</v>
      </c>
      <c r="F20" s="68">
        <f>F63+F148+F177+F181+F185+F173+F168</f>
        <v>40</v>
      </c>
      <c r="G20" s="39">
        <f t="shared" si="0"/>
        <v>105</v>
      </c>
      <c r="H20" s="68">
        <f>H63+H148+H177+H181+H185+H173+H168</f>
        <v>32</v>
      </c>
      <c r="I20" s="68">
        <f>I63+I148+I177+I181+I185+I173+I168</f>
        <v>23.00472</v>
      </c>
      <c r="J20" s="68">
        <f>J63+J148+J177+J181+J185+J173+J168</f>
        <v>36</v>
      </c>
      <c r="K20" s="39">
        <f>H20+I20+J20</f>
        <v>91.00471999999999</v>
      </c>
      <c r="L20" s="68">
        <f>L63+L148+L177+L181+L185+L173+L168</f>
        <v>69</v>
      </c>
      <c r="M20" s="68">
        <f>M63+M148+M177+M181+M185+M173+M168</f>
        <v>43</v>
      </c>
      <c r="N20" s="68">
        <f>N63+N148+N177+N181+N185+N173+N168</f>
        <v>33</v>
      </c>
      <c r="O20" s="39">
        <f>L20+M20+N20</f>
        <v>145</v>
      </c>
      <c r="P20" s="68">
        <f>P63+P148+P177+P181+P185+P173+P168</f>
        <v>25</v>
      </c>
      <c r="Q20" s="68">
        <f>Q63+Q148+Q177+Q181+Q185+Q173+Q168</f>
        <v>24</v>
      </c>
      <c r="R20" s="68">
        <f>R63+R148+R177+R181+R185+R173+R168</f>
        <v>28</v>
      </c>
      <c r="S20" s="39">
        <f>P20+Q20+R20</f>
        <v>77</v>
      </c>
    </row>
    <row r="21" spans="1:19" s="2" customFormat="1" ht="23.25" customHeight="1" hidden="1">
      <c r="A21" s="205" t="s">
        <v>118</v>
      </c>
      <c r="B21" s="206"/>
      <c r="C21" s="67">
        <f t="shared" si="1"/>
        <v>0</v>
      </c>
      <c r="D21" s="92">
        <f aca="true" t="shared" si="2" ref="D21:F23">D22</f>
        <v>0</v>
      </c>
      <c r="E21" s="92">
        <f t="shared" si="2"/>
        <v>0</v>
      </c>
      <c r="F21" s="92">
        <f t="shared" si="2"/>
        <v>0</v>
      </c>
      <c r="G21" s="39">
        <f t="shared" si="0"/>
        <v>0</v>
      </c>
      <c r="H21" s="92">
        <f aca="true" t="shared" si="3" ref="H21:J23">H22</f>
        <v>0</v>
      </c>
      <c r="I21" s="92">
        <f t="shared" si="3"/>
        <v>0</v>
      </c>
      <c r="J21" s="92">
        <f t="shared" si="3"/>
        <v>0</v>
      </c>
      <c r="K21" s="39">
        <f>H21+I21+J21</f>
        <v>0</v>
      </c>
      <c r="L21" s="92">
        <f aca="true" t="shared" si="4" ref="L21:N23">L22</f>
        <v>0</v>
      </c>
      <c r="M21" s="92">
        <f t="shared" si="4"/>
        <v>0</v>
      </c>
      <c r="N21" s="92">
        <f t="shared" si="4"/>
        <v>0</v>
      </c>
      <c r="O21" s="39">
        <f>L21+M21+N21</f>
        <v>0</v>
      </c>
      <c r="P21" s="92">
        <f aca="true" t="shared" si="5" ref="P21:R23">P22</f>
        <v>0</v>
      </c>
      <c r="Q21" s="92">
        <f t="shared" si="5"/>
        <v>0</v>
      </c>
      <c r="R21" s="92">
        <f t="shared" si="5"/>
        <v>0</v>
      </c>
      <c r="S21" s="39">
        <f>P21+Q21+R21</f>
        <v>0</v>
      </c>
    </row>
    <row r="22" spans="1:19" s="2" customFormat="1" ht="23.25" customHeight="1" hidden="1">
      <c r="A22" s="30"/>
      <c r="B22" s="7" t="s">
        <v>18</v>
      </c>
      <c r="C22" s="67">
        <f t="shared" si="1"/>
        <v>0</v>
      </c>
      <c r="D22" s="68">
        <f t="shared" si="2"/>
        <v>0</v>
      </c>
      <c r="E22" s="68">
        <f t="shared" si="2"/>
        <v>0</v>
      </c>
      <c r="F22" s="68">
        <f t="shared" si="2"/>
        <v>0</v>
      </c>
      <c r="G22" s="39">
        <f t="shared" si="0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39">
        <f>H22+I22+J22</f>
        <v>0</v>
      </c>
      <c r="L22" s="68">
        <f t="shared" si="4"/>
        <v>0</v>
      </c>
      <c r="M22" s="68">
        <f t="shared" si="4"/>
        <v>0</v>
      </c>
      <c r="N22" s="68">
        <f t="shared" si="4"/>
        <v>0</v>
      </c>
      <c r="O22" s="39">
        <f>L22+M22+N22</f>
        <v>0</v>
      </c>
      <c r="P22" s="68">
        <f t="shared" si="5"/>
        <v>0</v>
      </c>
      <c r="Q22" s="68">
        <f t="shared" si="5"/>
        <v>0</v>
      </c>
      <c r="R22" s="68">
        <f t="shared" si="5"/>
        <v>0</v>
      </c>
      <c r="S22" s="39">
        <f>P22+Q22+R22</f>
        <v>0</v>
      </c>
    </row>
    <row r="23" spans="1:19" ht="45" customHeight="1" hidden="1">
      <c r="A23" s="22" t="s">
        <v>113</v>
      </c>
      <c r="B23" s="91" t="s">
        <v>107</v>
      </c>
      <c r="C23" s="67">
        <f t="shared" si="1"/>
        <v>0</v>
      </c>
      <c r="D23" s="68">
        <f t="shared" si="2"/>
        <v>0</v>
      </c>
      <c r="E23" s="68">
        <f t="shared" si="2"/>
        <v>0</v>
      </c>
      <c r="F23" s="68">
        <f t="shared" si="2"/>
        <v>0</v>
      </c>
      <c r="G23" s="39">
        <f t="shared" si="0"/>
        <v>0</v>
      </c>
      <c r="H23" s="68">
        <f t="shared" si="3"/>
        <v>0</v>
      </c>
      <c r="I23" s="68">
        <f t="shared" si="3"/>
        <v>0</v>
      </c>
      <c r="J23" s="68">
        <f t="shared" si="3"/>
        <v>0</v>
      </c>
      <c r="K23" s="39">
        <f aca="true" t="shared" si="6" ref="K23:K28">H23+I23+J23</f>
        <v>0</v>
      </c>
      <c r="L23" s="68">
        <f t="shared" si="4"/>
        <v>0</v>
      </c>
      <c r="M23" s="68">
        <f t="shared" si="4"/>
        <v>0</v>
      </c>
      <c r="N23" s="68">
        <f t="shared" si="4"/>
        <v>0</v>
      </c>
      <c r="O23" s="39">
        <f aca="true" t="shared" si="7" ref="O23:O28">L23+M23+N23</f>
        <v>0</v>
      </c>
      <c r="P23" s="68">
        <f t="shared" si="5"/>
        <v>0</v>
      </c>
      <c r="Q23" s="68">
        <f t="shared" si="5"/>
        <v>0</v>
      </c>
      <c r="R23" s="68">
        <f t="shared" si="5"/>
        <v>0</v>
      </c>
      <c r="S23" s="39">
        <f aca="true" t="shared" si="8" ref="S23:S28">P23+Q23+R23</f>
        <v>0</v>
      </c>
    </row>
    <row r="24" spans="1:19" ht="45" customHeight="1" hidden="1">
      <c r="A24" s="22" t="s">
        <v>114</v>
      </c>
      <c r="B24" s="91" t="s">
        <v>108</v>
      </c>
      <c r="C24" s="67">
        <f t="shared" si="1"/>
        <v>0</v>
      </c>
      <c r="D24" s="68">
        <f>D25+D26+D27+D28</f>
        <v>0</v>
      </c>
      <c r="E24" s="68">
        <f>E25+E26+E27+E28</f>
        <v>0</v>
      </c>
      <c r="F24" s="68">
        <f>F25+F26+F27+F28</f>
        <v>0</v>
      </c>
      <c r="G24" s="39">
        <f t="shared" si="0"/>
        <v>0</v>
      </c>
      <c r="H24" s="68">
        <f>H25+H26+H27+H28</f>
        <v>0</v>
      </c>
      <c r="I24" s="68">
        <f>I25+I26+I27+I28</f>
        <v>0</v>
      </c>
      <c r="J24" s="68">
        <f>J25+J26+J27+J28</f>
        <v>0</v>
      </c>
      <c r="K24" s="39">
        <f t="shared" si="6"/>
        <v>0</v>
      </c>
      <c r="L24" s="68">
        <f>L25+L26+L27+L28</f>
        <v>0</v>
      </c>
      <c r="M24" s="68">
        <f>M25+M26+M27+M28</f>
        <v>0</v>
      </c>
      <c r="N24" s="68">
        <f>N25+N26+N27+N28</f>
        <v>0</v>
      </c>
      <c r="O24" s="39">
        <f t="shared" si="7"/>
        <v>0</v>
      </c>
      <c r="P24" s="68">
        <f>P25+P26+P27+P28</f>
        <v>0</v>
      </c>
      <c r="Q24" s="68">
        <f>Q25+Q26+Q27+Q28</f>
        <v>0</v>
      </c>
      <c r="R24" s="68">
        <f>R25+R26+R27+R28</f>
        <v>0</v>
      </c>
      <c r="S24" s="39">
        <f t="shared" si="8"/>
        <v>0</v>
      </c>
    </row>
    <row r="25" spans="1:19" ht="45" customHeight="1" hidden="1">
      <c r="A25" s="20" t="s">
        <v>119</v>
      </c>
      <c r="B25" s="42" t="s">
        <v>109</v>
      </c>
      <c r="C25" s="67">
        <f t="shared" si="1"/>
        <v>0</v>
      </c>
      <c r="D25" s="70"/>
      <c r="E25" s="70"/>
      <c r="F25" s="70"/>
      <c r="G25" s="39">
        <f t="shared" si="0"/>
        <v>0</v>
      </c>
      <c r="H25" s="70"/>
      <c r="I25" s="70"/>
      <c r="J25" s="70"/>
      <c r="K25" s="39">
        <f t="shared" si="6"/>
        <v>0</v>
      </c>
      <c r="L25" s="73"/>
      <c r="M25" s="73"/>
      <c r="N25" s="73"/>
      <c r="O25" s="39">
        <f t="shared" si="7"/>
        <v>0</v>
      </c>
      <c r="P25" s="73"/>
      <c r="Q25" s="73"/>
      <c r="R25" s="73"/>
      <c r="S25" s="39">
        <f t="shared" si="8"/>
        <v>0</v>
      </c>
    </row>
    <row r="26" spans="1:19" ht="45" customHeight="1" hidden="1">
      <c r="A26" s="20" t="s">
        <v>120</v>
      </c>
      <c r="B26" s="42" t="s">
        <v>110</v>
      </c>
      <c r="C26" s="67">
        <f t="shared" si="1"/>
        <v>0</v>
      </c>
      <c r="D26" s="70"/>
      <c r="E26" s="70"/>
      <c r="F26" s="70"/>
      <c r="G26" s="39">
        <f t="shared" si="0"/>
        <v>0</v>
      </c>
      <c r="H26" s="70"/>
      <c r="I26" s="70"/>
      <c r="J26" s="70"/>
      <c r="K26" s="39">
        <f t="shared" si="6"/>
        <v>0</v>
      </c>
      <c r="L26" s="73"/>
      <c r="M26" s="73"/>
      <c r="N26" s="73"/>
      <c r="O26" s="39">
        <f t="shared" si="7"/>
        <v>0</v>
      </c>
      <c r="P26" s="73"/>
      <c r="Q26" s="73"/>
      <c r="R26" s="73"/>
      <c r="S26" s="39">
        <f t="shared" si="8"/>
        <v>0</v>
      </c>
    </row>
    <row r="27" spans="1:19" ht="45" customHeight="1" hidden="1">
      <c r="A27" s="20" t="s">
        <v>121</v>
      </c>
      <c r="B27" s="42" t="s">
        <v>111</v>
      </c>
      <c r="C27" s="67">
        <f t="shared" si="1"/>
        <v>0</v>
      </c>
      <c r="D27" s="70"/>
      <c r="E27" s="70"/>
      <c r="F27" s="70"/>
      <c r="G27" s="39">
        <f t="shared" si="0"/>
        <v>0</v>
      </c>
      <c r="H27" s="70"/>
      <c r="I27" s="70"/>
      <c r="J27" s="70"/>
      <c r="K27" s="39">
        <f t="shared" si="6"/>
        <v>0</v>
      </c>
      <c r="L27" s="73"/>
      <c r="M27" s="73"/>
      <c r="N27" s="73"/>
      <c r="O27" s="39">
        <f t="shared" si="7"/>
        <v>0</v>
      </c>
      <c r="P27" s="73"/>
      <c r="Q27" s="73"/>
      <c r="R27" s="73"/>
      <c r="S27" s="39">
        <f t="shared" si="8"/>
        <v>0</v>
      </c>
    </row>
    <row r="28" spans="1:19" ht="45" customHeight="1" hidden="1">
      <c r="A28" s="20" t="s">
        <v>122</v>
      </c>
      <c r="B28" s="42" t="s">
        <v>112</v>
      </c>
      <c r="C28" s="67">
        <f t="shared" si="1"/>
        <v>0</v>
      </c>
      <c r="D28" s="70"/>
      <c r="E28" s="70"/>
      <c r="F28" s="70"/>
      <c r="G28" s="39">
        <f t="shared" si="0"/>
        <v>0</v>
      </c>
      <c r="H28" s="70"/>
      <c r="I28" s="70"/>
      <c r="J28" s="70"/>
      <c r="K28" s="39">
        <f t="shared" si="6"/>
        <v>0</v>
      </c>
      <c r="L28" s="73"/>
      <c r="M28" s="73"/>
      <c r="N28" s="73"/>
      <c r="O28" s="39">
        <f t="shared" si="7"/>
        <v>0</v>
      </c>
      <c r="P28" s="73"/>
      <c r="Q28" s="73"/>
      <c r="R28" s="73"/>
      <c r="S28" s="39">
        <f t="shared" si="8"/>
        <v>0</v>
      </c>
    </row>
    <row r="29" spans="1:19" s="2" customFormat="1" ht="20.25" customHeight="1">
      <c r="A29" s="203" t="s">
        <v>62</v>
      </c>
      <c r="B29" s="204"/>
      <c r="C29" s="69">
        <f aca="true" t="shared" si="9" ref="C29:C79">G29+K29+O29+S29</f>
        <v>14182</v>
      </c>
      <c r="D29" s="69">
        <f aca="true" t="shared" si="10" ref="D29:R29">D30</f>
        <v>595</v>
      </c>
      <c r="E29" s="69">
        <f t="shared" si="10"/>
        <v>660</v>
      </c>
      <c r="F29" s="69">
        <f t="shared" si="10"/>
        <v>448</v>
      </c>
      <c r="G29" s="69">
        <f aca="true" t="shared" si="11" ref="G29:G62">D29+E29+F29</f>
        <v>1703</v>
      </c>
      <c r="H29" s="69">
        <f t="shared" si="10"/>
        <v>990</v>
      </c>
      <c r="I29" s="69">
        <f t="shared" si="10"/>
        <v>207</v>
      </c>
      <c r="J29" s="69">
        <f t="shared" si="10"/>
        <v>340</v>
      </c>
      <c r="K29" s="69">
        <f aca="true" t="shared" si="12" ref="K29:K62">H29+I29+J29</f>
        <v>1537</v>
      </c>
      <c r="L29" s="69">
        <f t="shared" si="10"/>
        <v>1044</v>
      </c>
      <c r="M29" s="69">
        <f t="shared" si="10"/>
        <v>708</v>
      </c>
      <c r="N29" s="69">
        <f t="shared" si="10"/>
        <v>729</v>
      </c>
      <c r="O29" s="69">
        <f aca="true" t="shared" si="13" ref="O29:O62">L29+M29+N29</f>
        <v>2481</v>
      </c>
      <c r="P29" s="69">
        <f t="shared" si="10"/>
        <v>2972</v>
      </c>
      <c r="Q29" s="69">
        <f t="shared" si="10"/>
        <v>3411</v>
      </c>
      <c r="R29" s="69">
        <f t="shared" si="10"/>
        <v>2078</v>
      </c>
      <c r="S29" s="69">
        <f aca="true" t="shared" si="14" ref="S29:S62">P29+Q29+R29</f>
        <v>8461</v>
      </c>
    </row>
    <row r="30" spans="1:19" s="2" customFormat="1" ht="28.5" customHeight="1">
      <c r="A30" s="12" t="s">
        <v>18</v>
      </c>
      <c r="B30" s="7" t="s">
        <v>18</v>
      </c>
      <c r="C30" s="67">
        <f t="shared" si="9"/>
        <v>14182</v>
      </c>
      <c r="D30" s="68">
        <f>D31+D38+D42+D52+D54</f>
        <v>595</v>
      </c>
      <c r="E30" s="68">
        <f>E31+E38+E42+E52+E54</f>
        <v>660</v>
      </c>
      <c r="F30" s="68">
        <f>F31+F38+F42+F52+F54</f>
        <v>448</v>
      </c>
      <c r="G30" s="39">
        <f t="shared" si="11"/>
        <v>1703</v>
      </c>
      <c r="H30" s="68">
        <f>H31+H38+H42+H52+H54</f>
        <v>990</v>
      </c>
      <c r="I30" s="68">
        <f>I31+I38+I42+I52+I54</f>
        <v>207</v>
      </c>
      <c r="J30" s="68">
        <f>J31+J38+J42+J52+J54</f>
        <v>340</v>
      </c>
      <c r="K30" s="39">
        <f t="shared" si="12"/>
        <v>1537</v>
      </c>
      <c r="L30" s="68">
        <f>L31+L38+L42+L52+L54</f>
        <v>1044</v>
      </c>
      <c r="M30" s="68">
        <f>M31+M38+M42+M52+M54</f>
        <v>708</v>
      </c>
      <c r="N30" s="68">
        <f>N31+N38+N42+N52+N54</f>
        <v>729</v>
      </c>
      <c r="O30" s="39">
        <f t="shared" si="13"/>
        <v>2481</v>
      </c>
      <c r="P30" s="68">
        <f>P31+P38+P42+P52+P54</f>
        <v>2972</v>
      </c>
      <c r="Q30" s="68">
        <f>Q31+Q38+Q42+Q52+Q54</f>
        <v>3411</v>
      </c>
      <c r="R30" s="68">
        <f>R31+R38+R42+R52+R54</f>
        <v>2078</v>
      </c>
      <c r="S30" s="39">
        <f t="shared" si="14"/>
        <v>8461</v>
      </c>
    </row>
    <row r="31" spans="1:19" s="2" customFormat="1" ht="25.5" customHeight="1">
      <c r="A31" s="4" t="s">
        <v>35</v>
      </c>
      <c r="B31" s="8" t="s">
        <v>3</v>
      </c>
      <c r="C31" s="67">
        <f t="shared" si="9"/>
        <v>2171</v>
      </c>
      <c r="D31" s="68">
        <f>D32</f>
        <v>141</v>
      </c>
      <c r="E31" s="68">
        <f aca="true" t="shared" si="15" ref="E31:R31">E32</f>
        <v>188</v>
      </c>
      <c r="F31" s="68">
        <f t="shared" si="15"/>
        <v>166</v>
      </c>
      <c r="G31" s="39">
        <f t="shared" si="11"/>
        <v>495</v>
      </c>
      <c r="H31" s="68">
        <f t="shared" si="15"/>
        <v>154</v>
      </c>
      <c r="I31" s="68">
        <f t="shared" si="15"/>
        <v>141</v>
      </c>
      <c r="J31" s="74">
        <f t="shared" si="15"/>
        <v>256</v>
      </c>
      <c r="K31" s="39">
        <f t="shared" si="12"/>
        <v>551</v>
      </c>
      <c r="L31" s="68">
        <f t="shared" si="15"/>
        <v>196</v>
      </c>
      <c r="M31" s="68">
        <f t="shared" si="15"/>
        <v>177</v>
      </c>
      <c r="N31" s="68">
        <f t="shared" si="15"/>
        <v>174</v>
      </c>
      <c r="O31" s="39">
        <f t="shared" si="13"/>
        <v>547</v>
      </c>
      <c r="P31" s="68">
        <f t="shared" si="15"/>
        <v>201</v>
      </c>
      <c r="Q31" s="68">
        <f t="shared" si="15"/>
        <v>139</v>
      </c>
      <c r="R31" s="68">
        <f t="shared" si="15"/>
        <v>238</v>
      </c>
      <c r="S31" s="39">
        <f t="shared" si="14"/>
        <v>578</v>
      </c>
    </row>
    <row r="32" spans="1:19" s="2" customFormat="1" ht="28.5" customHeight="1">
      <c r="A32" s="4" t="s">
        <v>36</v>
      </c>
      <c r="B32" s="8" t="s">
        <v>2</v>
      </c>
      <c r="C32" s="67">
        <f t="shared" si="9"/>
        <v>2171</v>
      </c>
      <c r="D32" s="68">
        <f>D34+D35+D36+D37</f>
        <v>141</v>
      </c>
      <c r="E32" s="68">
        <f>E34+E35+E36+E37</f>
        <v>188</v>
      </c>
      <c r="F32" s="68">
        <f>F34+F35+F36+F37</f>
        <v>166</v>
      </c>
      <c r="G32" s="39">
        <f t="shared" si="11"/>
        <v>495</v>
      </c>
      <c r="H32" s="68">
        <f>H34+H35+H36+H37</f>
        <v>154</v>
      </c>
      <c r="I32" s="68">
        <f>I34+I35+I36+I37</f>
        <v>141</v>
      </c>
      <c r="J32" s="68">
        <f>J34+J35+J36+J37</f>
        <v>256</v>
      </c>
      <c r="K32" s="39">
        <f t="shared" si="12"/>
        <v>551</v>
      </c>
      <c r="L32" s="68">
        <f>L34+L35+L36+L37</f>
        <v>196</v>
      </c>
      <c r="M32" s="68">
        <f>M34+M35+M36+M37</f>
        <v>177</v>
      </c>
      <c r="N32" s="68">
        <f>N34+N35+N36+N37</f>
        <v>174</v>
      </c>
      <c r="O32" s="39">
        <f t="shared" si="13"/>
        <v>547</v>
      </c>
      <c r="P32" s="68">
        <f>P34+P35+P36+P37</f>
        <v>201</v>
      </c>
      <c r="Q32" s="68">
        <f>Q34+Q35+Q36+Q37</f>
        <v>139</v>
      </c>
      <c r="R32" s="68">
        <f>R34+R35+R36+R37</f>
        <v>238</v>
      </c>
      <c r="S32" s="39">
        <f t="shared" si="14"/>
        <v>578</v>
      </c>
    </row>
    <row r="33" spans="1:19" s="2" customFormat="1" ht="44.25" customHeight="1" hidden="1">
      <c r="A33" s="4" t="s">
        <v>70</v>
      </c>
      <c r="B33" s="44" t="s">
        <v>71</v>
      </c>
      <c r="C33" s="67">
        <f t="shared" si="9"/>
        <v>0</v>
      </c>
      <c r="D33" s="70">
        <v>0</v>
      </c>
      <c r="E33" s="70">
        <v>0</v>
      </c>
      <c r="F33" s="70">
        <f>3-3</f>
        <v>0</v>
      </c>
      <c r="G33" s="39">
        <f t="shared" si="11"/>
        <v>0</v>
      </c>
      <c r="H33" s="70">
        <f>1+0.5+1-2.5</f>
        <v>0</v>
      </c>
      <c r="I33" s="70">
        <f>1-1</f>
        <v>0</v>
      </c>
      <c r="J33" s="70">
        <f>1+2.5+1-4.5</f>
        <v>0</v>
      </c>
      <c r="K33" s="39">
        <f t="shared" si="12"/>
        <v>0</v>
      </c>
      <c r="L33" s="73">
        <f>0+1.5-1.5</f>
        <v>0</v>
      </c>
      <c r="M33" s="73">
        <f>0+1.5+1.5-3</f>
        <v>0</v>
      </c>
      <c r="N33" s="73">
        <f>0+1.5+3-4.5</f>
        <v>0</v>
      </c>
      <c r="O33" s="39">
        <f t="shared" si="13"/>
        <v>0</v>
      </c>
      <c r="P33" s="70">
        <v>0</v>
      </c>
      <c r="Q33" s="73">
        <v>0</v>
      </c>
      <c r="R33" s="70">
        <v>0</v>
      </c>
      <c r="S33" s="39">
        <f t="shared" si="14"/>
        <v>0</v>
      </c>
    </row>
    <row r="34" spans="1:20" s="2" customFormat="1" ht="33" customHeight="1">
      <c r="A34" s="20" t="s">
        <v>70</v>
      </c>
      <c r="B34" s="34" t="s">
        <v>82</v>
      </c>
      <c r="C34" s="190">
        <f t="shared" si="9"/>
        <v>2082</v>
      </c>
      <c r="D34" s="70">
        <v>140</v>
      </c>
      <c r="E34" s="70">
        <v>157</v>
      </c>
      <c r="F34" s="70">
        <v>156</v>
      </c>
      <c r="G34" s="39">
        <f t="shared" si="11"/>
        <v>453</v>
      </c>
      <c r="H34" s="70">
        <v>154</v>
      </c>
      <c r="I34" s="70">
        <v>139</v>
      </c>
      <c r="J34" s="70">
        <v>239</v>
      </c>
      <c r="K34" s="39">
        <f t="shared" si="12"/>
        <v>532</v>
      </c>
      <c r="L34" s="185">
        <v>181</v>
      </c>
      <c r="M34" s="73">
        <v>177</v>
      </c>
      <c r="N34" s="73">
        <v>174</v>
      </c>
      <c r="O34" s="39">
        <f t="shared" si="13"/>
        <v>532</v>
      </c>
      <c r="P34" s="70">
        <f>218-20</f>
        <v>198</v>
      </c>
      <c r="Q34" s="70">
        <f>153-20</f>
        <v>133</v>
      </c>
      <c r="R34" s="70">
        <f>194+40</f>
        <v>234</v>
      </c>
      <c r="S34" s="39">
        <f t="shared" si="14"/>
        <v>565</v>
      </c>
      <c r="T34" s="2">
        <v>2082</v>
      </c>
    </row>
    <row r="35" spans="1:20" ht="33.75" customHeight="1">
      <c r="A35" s="20" t="s">
        <v>37</v>
      </c>
      <c r="B35" s="34" t="s">
        <v>155</v>
      </c>
      <c r="C35" s="190">
        <f t="shared" si="9"/>
        <v>43</v>
      </c>
      <c r="D35" s="70">
        <v>0</v>
      </c>
      <c r="E35" s="70">
        <v>31</v>
      </c>
      <c r="F35" s="70">
        <v>1</v>
      </c>
      <c r="G35" s="39">
        <f t="shared" si="11"/>
        <v>32</v>
      </c>
      <c r="H35" s="70">
        <v>0</v>
      </c>
      <c r="I35" s="70">
        <v>1</v>
      </c>
      <c r="J35" s="70">
        <v>0</v>
      </c>
      <c r="K35" s="39">
        <f t="shared" si="12"/>
        <v>1</v>
      </c>
      <c r="L35" s="73">
        <v>4</v>
      </c>
      <c r="M35" s="73">
        <v>0</v>
      </c>
      <c r="N35" s="73">
        <v>0</v>
      </c>
      <c r="O35" s="39">
        <f t="shared" si="13"/>
        <v>4</v>
      </c>
      <c r="P35" s="73">
        <v>0</v>
      </c>
      <c r="Q35" s="73">
        <v>5</v>
      </c>
      <c r="R35" s="73">
        <v>1</v>
      </c>
      <c r="S35" s="39">
        <f t="shared" si="14"/>
        <v>6</v>
      </c>
      <c r="T35" s="6">
        <v>43</v>
      </c>
    </row>
    <row r="36" spans="1:20" ht="30" customHeight="1">
      <c r="A36" s="3" t="s">
        <v>87</v>
      </c>
      <c r="B36" s="34" t="s">
        <v>88</v>
      </c>
      <c r="C36" s="190">
        <f t="shared" si="9"/>
        <v>45</v>
      </c>
      <c r="D36" s="70">
        <v>1</v>
      </c>
      <c r="E36" s="70">
        <v>0</v>
      </c>
      <c r="F36" s="70">
        <v>9</v>
      </c>
      <c r="G36" s="39">
        <f t="shared" si="11"/>
        <v>10</v>
      </c>
      <c r="H36" s="70">
        <v>0</v>
      </c>
      <c r="I36" s="70">
        <v>1</v>
      </c>
      <c r="J36" s="70">
        <v>17</v>
      </c>
      <c r="K36" s="39">
        <f t="shared" si="12"/>
        <v>18</v>
      </c>
      <c r="L36" s="73">
        <v>11</v>
      </c>
      <c r="M36" s="73">
        <v>0</v>
      </c>
      <c r="N36" s="73">
        <v>0</v>
      </c>
      <c r="O36" s="39">
        <f t="shared" si="13"/>
        <v>11</v>
      </c>
      <c r="P36" s="73">
        <v>3</v>
      </c>
      <c r="Q36" s="73">
        <v>1</v>
      </c>
      <c r="R36" s="73">
        <v>2</v>
      </c>
      <c r="S36" s="39">
        <f t="shared" si="14"/>
        <v>6</v>
      </c>
      <c r="T36" s="6">
        <v>45</v>
      </c>
    </row>
    <row r="37" spans="1:20" ht="30.75" customHeight="1">
      <c r="A37" s="20" t="s">
        <v>72</v>
      </c>
      <c r="B37" s="35" t="s">
        <v>89</v>
      </c>
      <c r="C37" s="190">
        <f t="shared" si="9"/>
        <v>1</v>
      </c>
      <c r="D37" s="70">
        <v>0</v>
      </c>
      <c r="E37" s="70">
        <v>0</v>
      </c>
      <c r="F37" s="70">
        <v>0</v>
      </c>
      <c r="G37" s="39">
        <f t="shared" si="11"/>
        <v>0</v>
      </c>
      <c r="H37" s="70">
        <v>0</v>
      </c>
      <c r="I37" s="70">
        <v>0</v>
      </c>
      <c r="J37" s="70">
        <v>0</v>
      </c>
      <c r="K37" s="39">
        <f t="shared" si="12"/>
        <v>0</v>
      </c>
      <c r="L37" s="73">
        <v>0</v>
      </c>
      <c r="M37" s="73">
        <v>0</v>
      </c>
      <c r="N37" s="73">
        <v>0</v>
      </c>
      <c r="O37" s="39">
        <f t="shared" si="13"/>
        <v>0</v>
      </c>
      <c r="P37" s="73">
        <v>0</v>
      </c>
      <c r="Q37" s="73">
        <v>0</v>
      </c>
      <c r="R37" s="73">
        <v>1</v>
      </c>
      <c r="S37" s="39">
        <f t="shared" si="14"/>
        <v>1</v>
      </c>
      <c r="T37" s="6">
        <v>1</v>
      </c>
    </row>
    <row r="38" spans="1:19" s="2" customFormat="1" ht="30" customHeight="1" hidden="1">
      <c r="A38" s="26" t="s">
        <v>38</v>
      </c>
      <c r="B38" s="8" t="s">
        <v>4</v>
      </c>
      <c r="C38" s="67">
        <f t="shared" si="9"/>
        <v>0</v>
      </c>
      <c r="D38" s="68">
        <f>D39</f>
        <v>0</v>
      </c>
      <c r="E38" s="68">
        <f>E39</f>
        <v>0</v>
      </c>
      <c r="F38" s="68">
        <f>F39</f>
        <v>0</v>
      </c>
      <c r="G38" s="39">
        <f t="shared" si="11"/>
        <v>0</v>
      </c>
      <c r="H38" s="68">
        <f>H39</f>
        <v>0</v>
      </c>
      <c r="I38" s="68">
        <f>I39</f>
        <v>0</v>
      </c>
      <c r="J38" s="68">
        <f>J39</f>
        <v>0</v>
      </c>
      <c r="K38" s="39">
        <f t="shared" si="12"/>
        <v>0</v>
      </c>
      <c r="L38" s="68">
        <f>L39</f>
        <v>0</v>
      </c>
      <c r="M38" s="68">
        <f>M39</f>
        <v>0</v>
      </c>
      <c r="N38" s="68">
        <f>N39</f>
        <v>0</v>
      </c>
      <c r="O38" s="39">
        <f t="shared" si="13"/>
        <v>0</v>
      </c>
      <c r="P38" s="68">
        <f>P39</f>
        <v>0</v>
      </c>
      <c r="Q38" s="68">
        <f>Q39</f>
        <v>0</v>
      </c>
      <c r="R38" s="68">
        <f>R39</f>
        <v>0</v>
      </c>
      <c r="S38" s="39">
        <f t="shared" si="14"/>
        <v>0</v>
      </c>
    </row>
    <row r="39" spans="1:19" s="2" customFormat="1" ht="29.25" customHeight="1" hidden="1">
      <c r="A39" s="26" t="s">
        <v>39</v>
      </c>
      <c r="B39" s="8" t="s">
        <v>6</v>
      </c>
      <c r="C39" s="67">
        <f t="shared" si="9"/>
        <v>0</v>
      </c>
      <c r="D39" s="68">
        <f>D40+D41</f>
        <v>0</v>
      </c>
      <c r="E39" s="68">
        <f>E40+E41</f>
        <v>0</v>
      </c>
      <c r="F39" s="68">
        <f>F40+F41</f>
        <v>0</v>
      </c>
      <c r="G39" s="39">
        <f t="shared" si="11"/>
        <v>0</v>
      </c>
      <c r="H39" s="68">
        <f>H40+H41</f>
        <v>0</v>
      </c>
      <c r="I39" s="68">
        <f>I40+I41</f>
        <v>0</v>
      </c>
      <c r="J39" s="68">
        <f>J40+J41</f>
        <v>0</v>
      </c>
      <c r="K39" s="39">
        <f t="shared" si="12"/>
        <v>0</v>
      </c>
      <c r="L39" s="68">
        <f>L40+L41</f>
        <v>0</v>
      </c>
      <c r="M39" s="68">
        <f>M40+M41</f>
        <v>0</v>
      </c>
      <c r="N39" s="68">
        <f>N40+N41</f>
        <v>0</v>
      </c>
      <c r="O39" s="39">
        <f t="shared" si="13"/>
        <v>0</v>
      </c>
      <c r="P39" s="68">
        <f>P40+P41</f>
        <v>0</v>
      </c>
      <c r="Q39" s="68">
        <f>Q40+Q41</f>
        <v>0</v>
      </c>
      <c r="R39" s="68">
        <f>R40+R41</f>
        <v>0</v>
      </c>
      <c r="S39" s="39">
        <f t="shared" si="14"/>
        <v>0</v>
      </c>
    </row>
    <row r="40" spans="1:19" s="2" customFormat="1" ht="27" customHeight="1" hidden="1">
      <c r="A40" s="27" t="s">
        <v>77</v>
      </c>
      <c r="B40" s="5" t="s">
        <v>6</v>
      </c>
      <c r="C40" s="67">
        <f t="shared" si="9"/>
        <v>0</v>
      </c>
      <c r="D40" s="70">
        <v>0</v>
      </c>
      <c r="E40" s="70">
        <v>0</v>
      </c>
      <c r="F40" s="70">
        <v>0</v>
      </c>
      <c r="G40" s="39">
        <f t="shared" si="11"/>
        <v>0</v>
      </c>
      <c r="H40" s="70">
        <v>0</v>
      </c>
      <c r="I40" s="70">
        <v>0</v>
      </c>
      <c r="J40" s="70">
        <v>0</v>
      </c>
      <c r="K40" s="39">
        <f t="shared" si="12"/>
        <v>0</v>
      </c>
      <c r="L40" s="73">
        <v>0</v>
      </c>
      <c r="M40" s="73">
        <v>0</v>
      </c>
      <c r="N40" s="73">
        <v>0</v>
      </c>
      <c r="O40" s="39">
        <f t="shared" si="13"/>
        <v>0</v>
      </c>
      <c r="P40" s="73">
        <v>0</v>
      </c>
      <c r="Q40" s="73">
        <v>0</v>
      </c>
      <c r="R40" s="73">
        <v>0</v>
      </c>
      <c r="S40" s="39">
        <f t="shared" si="14"/>
        <v>0</v>
      </c>
    </row>
    <row r="41" spans="1:19" s="2" customFormat="1" ht="35.25" customHeight="1" hidden="1">
      <c r="A41" s="27" t="s">
        <v>76</v>
      </c>
      <c r="B41" s="5" t="s">
        <v>6</v>
      </c>
      <c r="C41" s="67">
        <f t="shared" si="9"/>
        <v>0</v>
      </c>
      <c r="D41" s="70">
        <v>0</v>
      </c>
      <c r="E41" s="70">
        <v>0</v>
      </c>
      <c r="F41" s="70">
        <v>0</v>
      </c>
      <c r="G41" s="39">
        <f t="shared" si="11"/>
        <v>0</v>
      </c>
      <c r="H41" s="70">
        <v>0</v>
      </c>
      <c r="I41" s="70">
        <v>0</v>
      </c>
      <c r="J41" s="70">
        <v>0</v>
      </c>
      <c r="K41" s="39">
        <f t="shared" si="12"/>
        <v>0</v>
      </c>
      <c r="L41" s="73">
        <v>0</v>
      </c>
      <c r="M41" s="73">
        <v>0</v>
      </c>
      <c r="N41" s="73">
        <v>0</v>
      </c>
      <c r="O41" s="39">
        <f t="shared" si="13"/>
        <v>0</v>
      </c>
      <c r="P41" s="73">
        <v>0</v>
      </c>
      <c r="Q41" s="73">
        <v>0</v>
      </c>
      <c r="R41" s="73">
        <v>0</v>
      </c>
      <c r="S41" s="39">
        <f t="shared" si="14"/>
        <v>0</v>
      </c>
    </row>
    <row r="42" spans="1:19" s="2" customFormat="1" ht="30" customHeight="1">
      <c r="A42" s="26" t="s">
        <v>40</v>
      </c>
      <c r="B42" s="8" t="s">
        <v>5</v>
      </c>
      <c r="C42" s="67">
        <f t="shared" si="9"/>
        <v>12011</v>
      </c>
      <c r="D42" s="68">
        <f aca="true" t="shared" si="16" ref="D42:R42">D43+D45+D47</f>
        <v>454</v>
      </c>
      <c r="E42" s="68">
        <f t="shared" si="16"/>
        <v>472</v>
      </c>
      <c r="F42" s="68">
        <f t="shared" si="16"/>
        <v>282</v>
      </c>
      <c r="G42" s="39">
        <f t="shared" si="11"/>
        <v>1208</v>
      </c>
      <c r="H42" s="68">
        <f t="shared" si="16"/>
        <v>836</v>
      </c>
      <c r="I42" s="68">
        <f t="shared" si="16"/>
        <v>66</v>
      </c>
      <c r="J42" s="68">
        <f t="shared" si="16"/>
        <v>84</v>
      </c>
      <c r="K42" s="39">
        <f t="shared" si="12"/>
        <v>986</v>
      </c>
      <c r="L42" s="74">
        <f t="shared" si="16"/>
        <v>848</v>
      </c>
      <c r="M42" s="74">
        <f t="shared" si="16"/>
        <v>531</v>
      </c>
      <c r="N42" s="74">
        <f t="shared" si="16"/>
        <v>555</v>
      </c>
      <c r="O42" s="39">
        <f t="shared" si="13"/>
        <v>1934</v>
      </c>
      <c r="P42" s="74">
        <f t="shared" si="16"/>
        <v>2771</v>
      </c>
      <c r="Q42" s="74">
        <f t="shared" si="16"/>
        <v>3272</v>
      </c>
      <c r="R42" s="74">
        <f t="shared" si="16"/>
        <v>1840</v>
      </c>
      <c r="S42" s="39">
        <f t="shared" si="14"/>
        <v>7883</v>
      </c>
    </row>
    <row r="43" spans="1:19" s="2" customFormat="1" ht="30" customHeight="1">
      <c r="A43" s="26" t="s">
        <v>41</v>
      </c>
      <c r="B43" s="17" t="s">
        <v>26</v>
      </c>
      <c r="C43" s="67">
        <f t="shared" si="9"/>
        <v>1598</v>
      </c>
      <c r="D43" s="68">
        <f aca="true" t="shared" si="17" ref="D43:L43">D44</f>
        <v>13</v>
      </c>
      <c r="E43" s="68">
        <f t="shared" si="17"/>
        <v>89</v>
      </c>
      <c r="F43" s="68">
        <f t="shared" si="17"/>
        <v>37</v>
      </c>
      <c r="G43" s="39">
        <f t="shared" si="11"/>
        <v>139</v>
      </c>
      <c r="H43" s="68">
        <f t="shared" si="17"/>
        <v>6</v>
      </c>
      <c r="I43" s="68">
        <f t="shared" si="17"/>
        <v>11</v>
      </c>
      <c r="J43" s="68">
        <f t="shared" si="17"/>
        <v>26</v>
      </c>
      <c r="K43" s="39">
        <f t="shared" si="12"/>
        <v>43</v>
      </c>
      <c r="L43" s="74">
        <f t="shared" si="17"/>
        <v>11</v>
      </c>
      <c r="M43" s="74">
        <f>M44</f>
        <v>1</v>
      </c>
      <c r="N43" s="74">
        <f>N44</f>
        <v>107</v>
      </c>
      <c r="O43" s="39">
        <f t="shared" si="13"/>
        <v>119</v>
      </c>
      <c r="P43" s="74">
        <f>P44</f>
        <v>333</v>
      </c>
      <c r="Q43" s="74">
        <f>Q44</f>
        <v>641</v>
      </c>
      <c r="R43" s="74">
        <f>R44</f>
        <v>323</v>
      </c>
      <c r="S43" s="39">
        <f t="shared" si="14"/>
        <v>1297</v>
      </c>
    </row>
    <row r="44" spans="1:20" ht="30" customHeight="1">
      <c r="A44" s="27" t="s">
        <v>42</v>
      </c>
      <c r="B44" s="16" t="s">
        <v>146</v>
      </c>
      <c r="C44" s="190">
        <f t="shared" si="9"/>
        <v>1598</v>
      </c>
      <c r="D44" s="70">
        <v>13</v>
      </c>
      <c r="E44" s="70">
        <v>89</v>
      </c>
      <c r="F44" s="70">
        <v>37</v>
      </c>
      <c r="G44" s="39">
        <f t="shared" si="11"/>
        <v>139</v>
      </c>
      <c r="H44" s="70">
        <v>6</v>
      </c>
      <c r="I44" s="70">
        <v>11</v>
      </c>
      <c r="J44" s="70">
        <v>26</v>
      </c>
      <c r="K44" s="39">
        <f t="shared" si="12"/>
        <v>43</v>
      </c>
      <c r="L44" s="73">
        <v>11</v>
      </c>
      <c r="M44" s="73">
        <v>1</v>
      </c>
      <c r="N44" s="73">
        <v>107</v>
      </c>
      <c r="O44" s="39">
        <f t="shared" si="13"/>
        <v>119</v>
      </c>
      <c r="P44" s="73">
        <v>333</v>
      </c>
      <c r="Q44" s="73">
        <v>641</v>
      </c>
      <c r="R44" s="73">
        <v>323</v>
      </c>
      <c r="S44" s="39">
        <f t="shared" si="14"/>
        <v>1297</v>
      </c>
      <c r="T44" s="6">
        <v>1598</v>
      </c>
    </row>
    <row r="45" spans="1:19" ht="47.25" customHeight="1" hidden="1">
      <c r="A45" s="26" t="s">
        <v>43</v>
      </c>
      <c r="B45" s="8" t="s">
        <v>9</v>
      </c>
      <c r="C45" s="67">
        <f t="shared" si="9"/>
        <v>0</v>
      </c>
      <c r="D45" s="68">
        <f aca="true" t="shared" si="18" ref="D45:R45">D46</f>
        <v>0</v>
      </c>
      <c r="E45" s="68">
        <f t="shared" si="18"/>
        <v>0</v>
      </c>
      <c r="F45" s="68">
        <f t="shared" si="18"/>
        <v>0</v>
      </c>
      <c r="G45" s="39">
        <f t="shared" si="11"/>
        <v>0</v>
      </c>
      <c r="H45" s="68">
        <f t="shared" si="18"/>
        <v>0</v>
      </c>
      <c r="I45" s="68">
        <f t="shared" si="18"/>
        <v>0</v>
      </c>
      <c r="J45" s="68">
        <f t="shared" si="18"/>
        <v>0</v>
      </c>
      <c r="K45" s="39">
        <f t="shared" si="12"/>
        <v>0</v>
      </c>
      <c r="L45" s="74">
        <f t="shared" si="18"/>
        <v>0</v>
      </c>
      <c r="M45" s="74">
        <f t="shared" si="18"/>
        <v>0</v>
      </c>
      <c r="N45" s="74">
        <f t="shared" si="18"/>
        <v>0</v>
      </c>
      <c r="O45" s="39">
        <f t="shared" si="13"/>
        <v>0</v>
      </c>
      <c r="P45" s="74">
        <f t="shared" si="18"/>
        <v>0</v>
      </c>
      <c r="Q45" s="74">
        <f t="shared" si="18"/>
        <v>0</v>
      </c>
      <c r="R45" s="74">
        <f t="shared" si="18"/>
        <v>0</v>
      </c>
      <c r="S45" s="39">
        <f t="shared" si="14"/>
        <v>0</v>
      </c>
    </row>
    <row r="46" spans="1:19" s="75" customFormat="1" ht="51" customHeight="1" hidden="1">
      <c r="A46" s="29" t="s">
        <v>44</v>
      </c>
      <c r="B46" s="21" t="s">
        <v>10</v>
      </c>
      <c r="C46" s="67">
        <f t="shared" si="9"/>
        <v>0</v>
      </c>
      <c r="D46" s="73"/>
      <c r="E46" s="73"/>
      <c r="F46" s="73"/>
      <c r="G46" s="39">
        <f t="shared" si="11"/>
        <v>0</v>
      </c>
      <c r="H46" s="73"/>
      <c r="I46" s="73"/>
      <c r="J46" s="73"/>
      <c r="K46" s="39">
        <f t="shared" si="12"/>
        <v>0</v>
      </c>
      <c r="L46" s="73"/>
      <c r="M46" s="73"/>
      <c r="N46" s="73"/>
      <c r="O46" s="39">
        <f t="shared" si="13"/>
        <v>0</v>
      </c>
      <c r="P46" s="73"/>
      <c r="Q46" s="73"/>
      <c r="R46" s="73"/>
      <c r="S46" s="39">
        <f t="shared" si="14"/>
        <v>0</v>
      </c>
    </row>
    <row r="47" spans="1:19" s="2" customFormat="1" ht="27" customHeight="1">
      <c r="A47" s="26" t="s">
        <v>45</v>
      </c>
      <c r="B47" s="8" t="s">
        <v>0</v>
      </c>
      <c r="C47" s="67">
        <f t="shared" si="9"/>
        <v>10413</v>
      </c>
      <c r="D47" s="68">
        <f aca="true" t="shared" si="19" ref="D47:R47">D48+D50</f>
        <v>441</v>
      </c>
      <c r="E47" s="68">
        <f t="shared" si="19"/>
        <v>383</v>
      </c>
      <c r="F47" s="68">
        <f t="shared" si="19"/>
        <v>245</v>
      </c>
      <c r="G47" s="39">
        <f t="shared" si="11"/>
        <v>1069</v>
      </c>
      <c r="H47" s="68">
        <f t="shared" si="19"/>
        <v>830</v>
      </c>
      <c r="I47" s="68">
        <f t="shared" si="19"/>
        <v>55</v>
      </c>
      <c r="J47" s="68">
        <f t="shared" si="19"/>
        <v>58</v>
      </c>
      <c r="K47" s="39">
        <f t="shared" si="12"/>
        <v>943</v>
      </c>
      <c r="L47" s="74">
        <f t="shared" si="19"/>
        <v>837</v>
      </c>
      <c r="M47" s="74">
        <f t="shared" si="19"/>
        <v>530</v>
      </c>
      <c r="N47" s="74">
        <f t="shared" si="19"/>
        <v>448</v>
      </c>
      <c r="O47" s="39">
        <f t="shared" si="13"/>
        <v>1815</v>
      </c>
      <c r="P47" s="74">
        <f>P48+P50</f>
        <v>2438</v>
      </c>
      <c r="Q47" s="74">
        <f>Q48+Q50</f>
        <v>2631</v>
      </c>
      <c r="R47" s="74">
        <f t="shared" si="19"/>
        <v>1517</v>
      </c>
      <c r="S47" s="39">
        <f t="shared" si="14"/>
        <v>6586</v>
      </c>
    </row>
    <row r="48" spans="1:19" s="2" customFormat="1" ht="27" customHeight="1">
      <c r="A48" s="4" t="s">
        <v>138</v>
      </c>
      <c r="B48" s="111" t="s">
        <v>139</v>
      </c>
      <c r="C48" s="67">
        <f t="shared" si="9"/>
        <v>4084</v>
      </c>
      <c r="D48" s="68">
        <f aca="true" t="shared" si="20" ref="D48:R48">D49</f>
        <v>340</v>
      </c>
      <c r="E48" s="68">
        <f t="shared" si="20"/>
        <v>280</v>
      </c>
      <c r="F48" s="68">
        <f t="shared" si="20"/>
        <v>120</v>
      </c>
      <c r="G48" s="39">
        <f t="shared" si="11"/>
        <v>740</v>
      </c>
      <c r="H48" s="68">
        <f t="shared" si="20"/>
        <v>768</v>
      </c>
      <c r="I48" s="68">
        <f t="shared" si="20"/>
        <v>10</v>
      </c>
      <c r="J48" s="68">
        <f t="shared" si="20"/>
        <v>10</v>
      </c>
      <c r="K48" s="39">
        <f t="shared" si="12"/>
        <v>788</v>
      </c>
      <c r="L48" s="74">
        <f t="shared" si="20"/>
        <v>755</v>
      </c>
      <c r="M48" s="74">
        <f t="shared" si="20"/>
        <v>435</v>
      </c>
      <c r="N48" s="74">
        <f t="shared" si="20"/>
        <v>10</v>
      </c>
      <c r="O48" s="39">
        <f t="shared" si="13"/>
        <v>1200</v>
      </c>
      <c r="P48" s="74">
        <f t="shared" si="20"/>
        <v>473</v>
      </c>
      <c r="Q48" s="74">
        <f t="shared" si="20"/>
        <v>359</v>
      </c>
      <c r="R48" s="74">
        <f t="shared" si="20"/>
        <v>524</v>
      </c>
      <c r="S48" s="39">
        <f t="shared" si="14"/>
        <v>1356</v>
      </c>
    </row>
    <row r="49" spans="1:20" s="75" customFormat="1" ht="27" customHeight="1">
      <c r="A49" s="3" t="s">
        <v>140</v>
      </c>
      <c r="B49" s="112" t="s">
        <v>141</v>
      </c>
      <c r="C49" s="190">
        <f t="shared" si="9"/>
        <v>4084</v>
      </c>
      <c r="D49" s="73">
        <v>340</v>
      </c>
      <c r="E49" s="73">
        <v>280</v>
      </c>
      <c r="F49" s="73">
        <v>120</v>
      </c>
      <c r="G49" s="39">
        <f t="shared" si="11"/>
        <v>740</v>
      </c>
      <c r="H49" s="73">
        <v>768</v>
      </c>
      <c r="I49" s="73">
        <v>10</v>
      </c>
      <c r="J49" s="73">
        <v>10</v>
      </c>
      <c r="K49" s="39">
        <f t="shared" si="12"/>
        <v>788</v>
      </c>
      <c r="L49" s="73">
        <v>755</v>
      </c>
      <c r="M49" s="73">
        <v>435</v>
      </c>
      <c r="N49" s="73">
        <v>10</v>
      </c>
      <c r="O49" s="39">
        <f t="shared" si="13"/>
        <v>1200</v>
      </c>
      <c r="P49" s="73">
        <v>473</v>
      </c>
      <c r="Q49" s="73">
        <v>359</v>
      </c>
      <c r="R49" s="73">
        <v>524</v>
      </c>
      <c r="S49" s="39">
        <f t="shared" si="14"/>
        <v>1356</v>
      </c>
      <c r="T49" s="75">
        <v>4084</v>
      </c>
    </row>
    <row r="50" spans="1:19" s="2" customFormat="1" ht="27" customHeight="1">
      <c r="A50" s="4" t="s">
        <v>142</v>
      </c>
      <c r="B50" s="111" t="s">
        <v>143</v>
      </c>
      <c r="C50" s="67">
        <f t="shared" si="9"/>
        <v>6329</v>
      </c>
      <c r="D50" s="68">
        <f aca="true" t="shared" si="21" ref="D50:R50">D51</f>
        <v>101</v>
      </c>
      <c r="E50" s="68">
        <f t="shared" si="21"/>
        <v>103</v>
      </c>
      <c r="F50" s="68">
        <f t="shared" si="21"/>
        <v>125</v>
      </c>
      <c r="G50" s="39">
        <f t="shared" si="11"/>
        <v>329</v>
      </c>
      <c r="H50" s="68">
        <f t="shared" si="21"/>
        <v>62</v>
      </c>
      <c r="I50" s="68">
        <f t="shared" si="21"/>
        <v>45</v>
      </c>
      <c r="J50" s="68">
        <f t="shared" si="21"/>
        <v>48</v>
      </c>
      <c r="K50" s="39">
        <f t="shared" si="12"/>
        <v>155</v>
      </c>
      <c r="L50" s="74">
        <f t="shared" si="21"/>
        <v>82</v>
      </c>
      <c r="M50" s="74">
        <f t="shared" si="21"/>
        <v>95</v>
      </c>
      <c r="N50" s="74">
        <f t="shared" si="21"/>
        <v>438</v>
      </c>
      <c r="O50" s="39">
        <f t="shared" si="13"/>
        <v>615</v>
      </c>
      <c r="P50" s="74">
        <f t="shared" si="21"/>
        <v>1965</v>
      </c>
      <c r="Q50" s="74">
        <f t="shared" si="21"/>
        <v>2272</v>
      </c>
      <c r="R50" s="74">
        <f t="shared" si="21"/>
        <v>993</v>
      </c>
      <c r="S50" s="39">
        <f t="shared" si="14"/>
        <v>5230</v>
      </c>
    </row>
    <row r="51" spans="1:20" s="75" customFormat="1" ht="29.25" customHeight="1">
      <c r="A51" s="3" t="s">
        <v>144</v>
      </c>
      <c r="B51" s="112" t="s">
        <v>145</v>
      </c>
      <c r="C51" s="190">
        <f t="shared" si="9"/>
        <v>6329</v>
      </c>
      <c r="D51" s="73">
        <v>101</v>
      </c>
      <c r="E51" s="73">
        <v>103</v>
      </c>
      <c r="F51" s="73">
        <v>125</v>
      </c>
      <c r="G51" s="39">
        <f t="shared" si="11"/>
        <v>329</v>
      </c>
      <c r="H51" s="73">
        <v>62</v>
      </c>
      <c r="I51" s="73">
        <v>45</v>
      </c>
      <c r="J51" s="73">
        <v>48</v>
      </c>
      <c r="K51" s="39">
        <f t="shared" si="12"/>
        <v>155</v>
      </c>
      <c r="L51" s="73">
        <v>82</v>
      </c>
      <c r="M51" s="73">
        <v>95</v>
      </c>
      <c r="N51" s="73">
        <v>438</v>
      </c>
      <c r="O51" s="39">
        <f t="shared" si="13"/>
        <v>615</v>
      </c>
      <c r="P51" s="73">
        <v>1965</v>
      </c>
      <c r="Q51" s="73">
        <v>2272</v>
      </c>
      <c r="R51" s="73">
        <v>993</v>
      </c>
      <c r="S51" s="39">
        <f t="shared" si="14"/>
        <v>5230</v>
      </c>
      <c r="T51" s="75">
        <v>6329</v>
      </c>
    </row>
    <row r="52" spans="1:19" s="2" customFormat="1" ht="45" customHeight="1" hidden="1">
      <c r="A52" s="4" t="s">
        <v>46</v>
      </c>
      <c r="B52" s="8" t="s">
        <v>12</v>
      </c>
      <c r="C52" s="67">
        <f t="shared" si="9"/>
        <v>0</v>
      </c>
      <c r="D52" s="68"/>
      <c r="E52" s="68"/>
      <c r="F52" s="68"/>
      <c r="G52" s="39">
        <f t="shared" si="11"/>
        <v>0</v>
      </c>
      <c r="H52" s="68"/>
      <c r="I52" s="68"/>
      <c r="J52" s="68"/>
      <c r="K52" s="39">
        <f t="shared" si="12"/>
        <v>0</v>
      </c>
      <c r="L52" s="74"/>
      <c r="M52" s="74"/>
      <c r="N52" s="74"/>
      <c r="O52" s="39">
        <f t="shared" si="13"/>
        <v>0</v>
      </c>
      <c r="P52" s="74"/>
      <c r="Q52" s="74"/>
      <c r="R52" s="74"/>
      <c r="S52" s="39">
        <f t="shared" si="14"/>
        <v>0</v>
      </c>
    </row>
    <row r="53" spans="1:19" s="2" customFormat="1" ht="45" customHeight="1" hidden="1">
      <c r="A53" s="4" t="s">
        <v>47</v>
      </c>
      <c r="B53" s="8" t="s">
        <v>22</v>
      </c>
      <c r="C53" s="67">
        <f t="shared" si="9"/>
        <v>0</v>
      </c>
      <c r="D53" s="68"/>
      <c r="E53" s="68"/>
      <c r="F53" s="68"/>
      <c r="G53" s="39">
        <f t="shared" si="11"/>
        <v>0</v>
      </c>
      <c r="H53" s="68"/>
      <c r="I53" s="68"/>
      <c r="J53" s="68"/>
      <c r="K53" s="39">
        <f t="shared" si="12"/>
        <v>0</v>
      </c>
      <c r="L53" s="74"/>
      <c r="M53" s="74"/>
      <c r="N53" s="74"/>
      <c r="O53" s="39">
        <f t="shared" si="13"/>
        <v>0</v>
      </c>
      <c r="P53" s="74"/>
      <c r="Q53" s="74"/>
      <c r="R53" s="74"/>
      <c r="S53" s="39">
        <f t="shared" si="14"/>
        <v>0</v>
      </c>
    </row>
    <row r="54" spans="1:19" s="2" customFormat="1" ht="27" customHeight="1" hidden="1">
      <c r="A54" s="4" t="s">
        <v>48</v>
      </c>
      <c r="B54" s="8" t="s">
        <v>11</v>
      </c>
      <c r="C54" s="67">
        <f t="shared" si="9"/>
        <v>0</v>
      </c>
      <c r="D54" s="68">
        <f>D55</f>
        <v>0</v>
      </c>
      <c r="E54" s="68">
        <f>E55</f>
        <v>0</v>
      </c>
      <c r="F54" s="68">
        <f>F55</f>
        <v>0</v>
      </c>
      <c r="G54" s="39">
        <f t="shared" si="11"/>
        <v>0</v>
      </c>
      <c r="H54" s="68">
        <f>H55</f>
        <v>0</v>
      </c>
      <c r="I54" s="68">
        <f>I55</f>
        <v>0</v>
      </c>
      <c r="J54" s="68">
        <f>J55</f>
        <v>0</v>
      </c>
      <c r="K54" s="39">
        <f t="shared" si="12"/>
        <v>0</v>
      </c>
      <c r="L54" s="74">
        <f>L55</f>
        <v>0</v>
      </c>
      <c r="M54" s="74">
        <f>M55</f>
        <v>0</v>
      </c>
      <c r="N54" s="74">
        <f>N55</f>
        <v>0</v>
      </c>
      <c r="O54" s="39">
        <f t="shared" si="13"/>
        <v>0</v>
      </c>
      <c r="P54" s="74">
        <f>P55</f>
        <v>0</v>
      </c>
      <c r="Q54" s="74">
        <f>Q55</f>
        <v>0</v>
      </c>
      <c r="R54" s="74">
        <f>R55</f>
        <v>0</v>
      </c>
      <c r="S54" s="39">
        <f t="shared" si="14"/>
        <v>0</v>
      </c>
    </row>
    <row r="55" spans="1:19" s="2" customFormat="1" ht="28.5" customHeight="1" hidden="1">
      <c r="A55" s="4" t="s">
        <v>209</v>
      </c>
      <c r="B55" s="8" t="s">
        <v>147</v>
      </c>
      <c r="C55" s="67">
        <f t="shared" si="9"/>
        <v>0</v>
      </c>
      <c r="D55" s="70">
        <v>0</v>
      </c>
      <c r="E55" s="70">
        <v>0</v>
      </c>
      <c r="F55" s="70">
        <v>0</v>
      </c>
      <c r="G55" s="39">
        <f t="shared" si="11"/>
        <v>0</v>
      </c>
      <c r="H55" s="70">
        <v>0</v>
      </c>
      <c r="I55" s="70">
        <v>0</v>
      </c>
      <c r="J55" s="70">
        <v>0</v>
      </c>
      <c r="K55" s="39">
        <f t="shared" si="12"/>
        <v>0</v>
      </c>
      <c r="L55" s="73">
        <v>0</v>
      </c>
      <c r="M55" s="73">
        <v>0</v>
      </c>
      <c r="N55" s="73">
        <v>0</v>
      </c>
      <c r="O55" s="39">
        <f t="shared" si="13"/>
        <v>0</v>
      </c>
      <c r="P55" s="73">
        <v>0</v>
      </c>
      <c r="Q55" s="73">
        <v>0</v>
      </c>
      <c r="R55" s="73">
        <v>0</v>
      </c>
      <c r="S55" s="39">
        <f t="shared" si="14"/>
        <v>0</v>
      </c>
    </row>
    <row r="56" spans="1:19" s="2" customFormat="1" ht="57" customHeight="1" hidden="1">
      <c r="A56" s="205" t="s">
        <v>161</v>
      </c>
      <c r="B56" s="206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s="2" customFormat="1" ht="28.5" customHeight="1" hidden="1">
      <c r="A57" s="239" t="s">
        <v>90</v>
      </c>
      <c r="B57" s="240"/>
      <c r="C57" s="139">
        <f t="shared" si="9"/>
        <v>9037.858540000001</v>
      </c>
      <c r="D57" s="139">
        <f>D59+D172</f>
        <v>852.4</v>
      </c>
      <c r="E57" s="139">
        <f>E59+E172</f>
        <v>766.4</v>
      </c>
      <c r="F57" s="139">
        <f>F59+F172</f>
        <v>610.7</v>
      </c>
      <c r="G57" s="139">
        <f t="shared" si="11"/>
        <v>2229.5</v>
      </c>
      <c r="H57" s="139">
        <f>H59+H172</f>
        <v>259.4</v>
      </c>
      <c r="I57" s="139">
        <f>I59+I172</f>
        <v>248.4</v>
      </c>
      <c r="J57" s="139">
        <f>J59+J172</f>
        <v>260.7</v>
      </c>
      <c r="K57" s="139">
        <f t="shared" si="12"/>
        <v>768.5</v>
      </c>
      <c r="L57" s="139">
        <f>L59+L172</f>
        <v>4090.2999999999997</v>
      </c>
      <c r="M57" s="139">
        <f>M59+M172</f>
        <v>275.7</v>
      </c>
      <c r="N57" s="139">
        <f>N59+N172</f>
        <v>527.9720199999999</v>
      </c>
      <c r="O57" s="139">
        <f t="shared" si="13"/>
        <v>4893.97202</v>
      </c>
      <c r="P57" s="139">
        <f>P59+P172</f>
        <v>256.58652</v>
      </c>
      <c r="Q57" s="139">
        <f>Q59+Q172</f>
        <v>251.4</v>
      </c>
      <c r="R57" s="139">
        <f>R59+R172</f>
        <v>637.9</v>
      </c>
      <c r="S57" s="139">
        <f t="shared" si="14"/>
        <v>1145.88652</v>
      </c>
    </row>
    <row r="58" spans="1:19" s="76" customFormat="1" ht="39" customHeight="1">
      <c r="A58" s="205" t="s">
        <v>63</v>
      </c>
      <c r="B58" s="206"/>
      <c r="C58" s="92">
        <f t="shared" si="9"/>
        <v>9050.099999999999</v>
      </c>
      <c r="D58" s="92">
        <f>D60+D63+D88</f>
        <v>852.4</v>
      </c>
      <c r="E58" s="92">
        <f>E60+E63+E88</f>
        <v>766.4</v>
      </c>
      <c r="F58" s="92">
        <f>F60+F63+F88</f>
        <v>610.7</v>
      </c>
      <c r="G58" s="92">
        <f t="shared" si="11"/>
        <v>2229.5</v>
      </c>
      <c r="H58" s="92">
        <f>H60+H63+H88</f>
        <v>259.4</v>
      </c>
      <c r="I58" s="92">
        <f>I60+I63+I88</f>
        <v>248.4</v>
      </c>
      <c r="J58" s="92">
        <f>J60+J63+J88</f>
        <v>260.7</v>
      </c>
      <c r="K58" s="92">
        <f t="shared" si="12"/>
        <v>768.5</v>
      </c>
      <c r="L58" s="92">
        <f>L60+L63+L88</f>
        <v>4090.2999999999997</v>
      </c>
      <c r="M58" s="92">
        <f>M60+M63+M88</f>
        <v>275.7</v>
      </c>
      <c r="N58" s="92">
        <f>N60+N63+N88</f>
        <v>538.4</v>
      </c>
      <c r="O58" s="92">
        <f t="shared" si="13"/>
        <v>4904.4</v>
      </c>
      <c r="P58" s="92">
        <f>P60+P63+P88</f>
        <v>258.4</v>
      </c>
      <c r="Q58" s="92">
        <f>Q60+Q63+Q88</f>
        <v>251.4</v>
      </c>
      <c r="R58" s="92">
        <f>R60+R63+R88</f>
        <v>637.9</v>
      </c>
      <c r="S58" s="92">
        <f t="shared" si="14"/>
        <v>1147.6999999999998</v>
      </c>
    </row>
    <row r="59" spans="1:19" s="76" customFormat="1" ht="24" customHeight="1" hidden="1">
      <c r="A59" s="71" t="s">
        <v>90</v>
      </c>
      <c r="B59" s="72" t="s">
        <v>91</v>
      </c>
      <c r="C59" s="77">
        <f>G59+K59+O59+S59</f>
        <v>9037.858540000001</v>
      </c>
      <c r="D59" s="77">
        <f>D60+D63+D89</f>
        <v>852.4</v>
      </c>
      <c r="E59" s="77">
        <f>E60+E63+E89</f>
        <v>766.4</v>
      </c>
      <c r="F59" s="77">
        <f>F60+F63+F89</f>
        <v>610.7</v>
      </c>
      <c r="G59" s="77">
        <f t="shared" si="11"/>
        <v>2229.5</v>
      </c>
      <c r="H59" s="77">
        <f>H60+H63+H89</f>
        <v>259.4</v>
      </c>
      <c r="I59" s="77">
        <f>I60+I63+I89</f>
        <v>248.4</v>
      </c>
      <c r="J59" s="77">
        <f>J60+J63+J89</f>
        <v>260.7</v>
      </c>
      <c r="K59" s="77">
        <f t="shared" si="12"/>
        <v>768.5</v>
      </c>
      <c r="L59" s="77">
        <f>L60+L63+L89</f>
        <v>4090.2999999999997</v>
      </c>
      <c r="M59" s="77">
        <f>M60+M63+M89</f>
        <v>275.7</v>
      </c>
      <c r="N59" s="77">
        <f>N60+N63+N89</f>
        <v>527.9720199999999</v>
      </c>
      <c r="O59" s="77">
        <f t="shared" si="13"/>
        <v>4893.97202</v>
      </c>
      <c r="P59" s="77">
        <f>P60+P63+P89</f>
        <v>256.58652</v>
      </c>
      <c r="Q59" s="77">
        <f>Q60+Q63+Q89</f>
        <v>251.4</v>
      </c>
      <c r="R59" s="77">
        <f>R60+R63+R89</f>
        <v>637.9</v>
      </c>
      <c r="S59" s="77">
        <f t="shared" si="14"/>
        <v>1145.88652</v>
      </c>
    </row>
    <row r="60" spans="1:19" s="2" customFormat="1" ht="24.75" customHeight="1">
      <c r="A60" s="199" t="s">
        <v>18</v>
      </c>
      <c r="B60" s="200"/>
      <c r="C60" s="67">
        <f t="shared" si="9"/>
        <v>3</v>
      </c>
      <c r="D60" s="68">
        <f aca="true" t="shared" si="22" ref="D60:R61">D61</f>
        <v>0</v>
      </c>
      <c r="E60" s="68">
        <f t="shared" si="22"/>
        <v>0</v>
      </c>
      <c r="F60" s="68">
        <f t="shared" si="22"/>
        <v>1</v>
      </c>
      <c r="G60" s="39">
        <f t="shared" si="11"/>
        <v>1</v>
      </c>
      <c r="H60" s="68">
        <f t="shared" si="22"/>
        <v>0</v>
      </c>
      <c r="I60" s="68">
        <f t="shared" si="22"/>
        <v>0</v>
      </c>
      <c r="J60" s="68">
        <f t="shared" si="22"/>
        <v>1</v>
      </c>
      <c r="K60" s="39">
        <f t="shared" si="12"/>
        <v>1</v>
      </c>
      <c r="L60" s="74">
        <f>L61</f>
        <v>0</v>
      </c>
      <c r="M60" s="74">
        <f t="shared" si="22"/>
        <v>0</v>
      </c>
      <c r="N60" s="74">
        <f t="shared" si="22"/>
        <v>1</v>
      </c>
      <c r="O60" s="39">
        <f t="shared" si="13"/>
        <v>1</v>
      </c>
      <c r="P60" s="74">
        <f t="shared" si="22"/>
        <v>0</v>
      </c>
      <c r="Q60" s="74">
        <f t="shared" si="22"/>
        <v>0</v>
      </c>
      <c r="R60" s="74">
        <f t="shared" si="22"/>
        <v>0</v>
      </c>
      <c r="S60" s="39">
        <f t="shared" si="14"/>
        <v>0</v>
      </c>
    </row>
    <row r="61" spans="1:19" s="2" customFormat="1" ht="30.75" customHeight="1">
      <c r="A61" s="4" t="s">
        <v>46</v>
      </c>
      <c r="B61" s="8" t="s">
        <v>12</v>
      </c>
      <c r="C61" s="67">
        <f t="shared" si="9"/>
        <v>3</v>
      </c>
      <c r="D61" s="68">
        <f t="shared" si="22"/>
        <v>0</v>
      </c>
      <c r="E61" s="68">
        <f t="shared" si="22"/>
        <v>0</v>
      </c>
      <c r="F61" s="68">
        <f t="shared" si="22"/>
        <v>1</v>
      </c>
      <c r="G61" s="39">
        <f t="shared" si="11"/>
        <v>1</v>
      </c>
      <c r="H61" s="68">
        <f t="shared" si="22"/>
        <v>0</v>
      </c>
      <c r="I61" s="68">
        <f t="shared" si="22"/>
        <v>0</v>
      </c>
      <c r="J61" s="68">
        <f t="shared" si="22"/>
        <v>1</v>
      </c>
      <c r="K61" s="39">
        <f t="shared" si="12"/>
        <v>1</v>
      </c>
      <c r="L61" s="74">
        <f t="shared" si="22"/>
        <v>0</v>
      </c>
      <c r="M61" s="74">
        <f t="shared" si="22"/>
        <v>0</v>
      </c>
      <c r="N61" s="74">
        <f t="shared" si="22"/>
        <v>1</v>
      </c>
      <c r="O61" s="39">
        <f t="shared" si="13"/>
        <v>1</v>
      </c>
      <c r="P61" s="74">
        <f t="shared" si="22"/>
        <v>0</v>
      </c>
      <c r="Q61" s="74">
        <f t="shared" si="22"/>
        <v>0</v>
      </c>
      <c r="R61" s="74">
        <f t="shared" si="22"/>
        <v>0</v>
      </c>
      <c r="S61" s="39">
        <f t="shared" si="14"/>
        <v>0</v>
      </c>
    </row>
    <row r="62" spans="1:20" s="76" customFormat="1" ht="30.75" customHeight="1">
      <c r="A62" s="20" t="s">
        <v>65</v>
      </c>
      <c r="B62" s="23" t="s">
        <v>22</v>
      </c>
      <c r="C62" s="67">
        <f t="shared" si="9"/>
        <v>3</v>
      </c>
      <c r="D62" s="73">
        <v>0</v>
      </c>
      <c r="E62" s="73">
        <v>0</v>
      </c>
      <c r="F62" s="73">
        <v>1</v>
      </c>
      <c r="G62" s="39">
        <f t="shared" si="11"/>
        <v>1</v>
      </c>
      <c r="H62" s="73">
        <v>0</v>
      </c>
      <c r="I62" s="73">
        <v>0</v>
      </c>
      <c r="J62" s="73">
        <v>1</v>
      </c>
      <c r="K62" s="39">
        <f t="shared" si="12"/>
        <v>1</v>
      </c>
      <c r="L62" s="73">
        <v>0</v>
      </c>
      <c r="M62" s="73">
        <v>0</v>
      </c>
      <c r="N62" s="73">
        <v>1</v>
      </c>
      <c r="O62" s="39">
        <f t="shared" si="13"/>
        <v>1</v>
      </c>
      <c r="P62" s="73">
        <v>0</v>
      </c>
      <c r="Q62" s="73">
        <v>0</v>
      </c>
      <c r="R62" s="73">
        <v>0</v>
      </c>
      <c r="S62" s="39">
        <f t="shared" si="14"/>
        <v>0</v>
      </c>
      <c r="T62" s="76">
        <v>3</v>
      </c>
    </row>
    <row r="63" spans="1:19" ht="25.5" customHeight="1">
      <c r="A63" s="115" t="s">
        <v>17</v>
      </c>
      <c r="C63" s="67">
        <f t="shared" si="9"/>
        <v>378</v>
      </c>
      <c r="D63" s="68">
        <f>D64+D73+D80+D71+D78+D85</f>
        <v>32</v>
      </c>
      <c r="E63" s="68">
        <f>E64+E73+E80+E71+E78+E85</f>
        <v>32</v>
      </c>
      <c r="F63" s="68">
        <f>F64+F73+F80+F71+F78+F85</f>
        <v>36</v>
      </c>
      <c r="G63" s="39">
        <f aca="true" t="shared" si="23" ref="G63:G87">D63+E63+F63</f>
        <v>100</v>
      </c>
      <c r="H63" s="68">
        <f>H64+H73+H80+H71+H78+H85</f>
        <v>32</v>
      </c>
      <c r="I63" s="68">
        <f>I64+I73+I80+I71+I78+I85</f>
        <v>21</v>
      </c>
      <c r="J63" s="68">
        <f>J64+J73+J80+J71+J78+J85</f>
        <v>26</v>
      </c>
      <c r="K63" s="39">
        <f aca="true" t="shared" si="24" ref="K63:K105">H63+I63+J63</f>
        <v>79</v>
      </c>
      <c r="L63" s="68">
        <f>L64+L73+L80+L71+L78+L85</f>
        <v>61</v>
      </c>
      <c r="M63" s="68">
        <f>M64+M73+M80+M71+M78+M85</f>
        <v>43</v>
      </c>
      <c r="N63" s="68">
        <f>N64+N73+N80+N71+N78+N85</f>
        <v>25</v>
      </c>
      <c r="O63" s="39">
        <f aca="true" t="shared" si="25" ref="O63:O105">L63+M63+N63</f>
        <v>129</v>
      </c>
      <c r="P63" s="68">
        <f>P64+P73+P80+P71+P78+P85</f>
        <v>21</v>
      </c>
      <c r="Q63" s="68">
        <f>Q64+Q73+Q80+Q71+Q78+Q85</f>
        <v>21</v>
      </c>
      <c r="R63" s="68">
        <f>R64+R73+R80+R71+R78+R85</f>
        <v>28</v>
      </c>
      <c r="S63" s="39">
        <f aca="true" t="shared" si="26" ref="S63:S88">P63+Q63+R63</f>
        <v>70</v>
      </c>
    </row>
    <row r="64" spans="1:19" s="2" customFormat="1" ht="28.5" customHeight="1">
      <c r="A64" s="4" t="s">
        <v>49</v>
      </c>
      <c r="B64" s="17" t="s">
        <v>1</v>
      </c>
      <c r="C64" s="67">
        <f t="shared" si="9"/>
        <v>334</v>
      </c>
      <c r="D64" s="68">
        <f>D65+D75+D71</f>
        <v>21</v>
      </c>
      <c r="E64" s="68">
        <f>E65+E75+E71</f>
        <v>21</v>
      </c>
      <c r="F64" s="68">
        <f>F65+F75+F71</f>
        <v>25</v>
      </c>
      <c r="G64" s="39">
        <f t="shared" si="23"/>
        <v>67</v>
      </c>
      <c r="H64" s="68">
        <f>H65+H75+H71</f>
        <v>21</v>
      </c>
      <c r="I64" s="68">
        <f>I65+I75+I71</f>
        <v>21</v>
      </c>
      <c r="J64" s="68">
        <f>J65+J75+J71</f>
        <v>26</v>
      </c>
      <c r="K64" s="39">
        <f t="shared" si="24"/>
        <v>68</v>
      </c>
      <c r="L64" s="68">
        <f>L65+L75+L71</f>
        <v>61</v>
      </c>
      <c r="M64" s="68">
        <f>M65+M75+M71</f>
        <v>43</v>
      </c>
      <c r="N64" s="68">
        <f>N65+N75+N71</f>
        <v>25</v>
      </c>
      <c r="O64" s="39">
        <f t="shared" si="25"/>
        <v>129</v>
      </c>
      <c r="P64" s="68">
        <f>P65+P75+P71</f>
        <v>21</v>
      </c>
      <c r="Q64" s="68">
        <f>Q65+Q75+Q71</f>
        <v>21</v>
      </c>
      <c r="R64" s="68">
        <f>R65+R75+R71</f>
        <v>28</v>
      </c>
      <c r="S64" s="39">
        <f t="shared" si="26"/>
        <v>70</v>
      </c>
    </row>
    <row r="65" spans="1:19" s="2" customFormat="1" ht="26.25" customHeight="1">
      <c r="A65" s="4" t="s">
        <v>50</v>
      </c>
      <c r="B65" s="10" t="s">
        <v>131</v>
      </c>
      <c r="C65" s="67">
        <f>G65+K65+O65+S65</f>
        <v>127</v>
      </c>
      <c r="D65" s="68">
        <f>D66+D69+D68</f>
        <v>9</v>
      </c>
      <c r="E65" s="68">
        <f>E66+E69+E68</f>
        <v>9</v>
      </c>
      <c r="F65" s="68">
        <f>F66+F69+F68</f>
        <v>13</v>
      </c>
      <c r="G65" s="39">
        <f t="shared" si="23"/>
        <v>31</v>
      </c>
      <c r="H65" s="68">
        <f>H66+H69+H68</f>
        <v>9</v>
      </c>
      <c r="I65" s="68">
        <f>I66+I69+I68</f>
        <v>9</v>
      </c>
      <c r="J65" s="68">
        <f>J66+J69+J68</f>
        <v>14</v>
      </c>
      <c r="K65" s="39">
        <f t="shared" si="24"/>
        <v>32</v>
      </c>
      <c r="L65" s="68">
        <f>L66+L69+L68</f>
        <v>9</v>
      </c>
      <c r="M65" s="68">
        <f>M66+M69+M68</f>
        <v>9</v>
      </c>
      <c r="N65" s="68">
        <f>N66+N69+N68</f>
        <v>13</v>
      </c>
      <c r="O65" s="39">
        <f t="shared" si="25"/>
        <v>31</v>
      </c>
      <c r="P65" s="68">
        <f>P66+P69+P68</f>
        <v>9</v>
      </c>
      <c r="Q65" s="68">
        <f>Q66+Q69+Q68</f>
        <v>9</v>
      </c>
      <c r="R65" s="68">
        <f>R66+R69+R68</f>
        <v>15</v>
      </c>
      <c r="S65" s="39">
        <f t="shared" si="26"/>
        <v>33</v>
      </c>
    </row>
    <row r="66" spans="1:19" s="2" customFormat="1" ht="31.5" customHeight="1" hidden="1">
      <c r="A66" s="4" t="s">
        <v>51</v>
      </c>
      <c r="B66" s="17" t="s">
        <v>13</v>
      </c>
      <c r="C66" s="67">
        <f t="shared" si="9"/>
        <v>0</v>
      </c>
      <c r="D66" s="68">
        <f aca="true" t="shared" si="27" ref="D66:R66">D67</f>
        <v>0</v>
      </c>
      <c r="E66" s="68">
        <f t="shared" si="27"/>
        <v>0</v>
      </c>
      <c r="F66" s="68">
        <f t="shared" si="27"/>
        <v>0</v>
      </c>
      <c r="G66" s="39">
        <f t="shared" si="23"/>
        <v>0</v>
      </c>
      <c r="H66" s="68">
        <f t="shared" si="27"/>
        <v>0</v>
      </c>
      <c r="I66" s="68">
        <f t="shared" si="27"/>
        <v>0</v>
      </c>
      <c r="J66" s="68">
        <f t="shared" si="27"/>
        <v>0</v>
      </c>
      <c r="K66" s="39">
        <f t="shared" si="24"/>
        <v>0</v>
      </c>
      <c r="L66" s="74">
        <f t="shared" si="27"/>
        <v>0</v>
      </c>
      <c r="M66" s="74">
        <f t="shared" si="27"/>
        <v>0</v>
      </c>
      <c r="N66" s="74">
        <f t="shared" si="27"/>
        <v>0</v>
      </c>
      <c r="O66" s="39">
        <f t="shared" si="25"/>
        <v>0</v>
      </c>
      <c r="P66" s="74">
        <f t="shared" si="27"/>
        <v>0</v>
      </c>
      <c r="Q66" s="74">
        <f t="shared" si="27"/>
        <v>0</v>
      </c>
      <c r="R66" s="74">
        <f t="shared" si="27"/>
        <v>0</v>
      </c>
      <c r="S66" s="39">
        <f t="shared" si="26"/>
        <v>0</v>
      </c>
    </row>
    <row r="67" spans="1:19" ht="24" customHeight="1" hidden="1">
      <c r="A67" s="3" t="s">
        <v>80</v>
      </c>
      <c r="B67" s="16" t="s">
        <v>19</v>
      </c>
      <c r="C67" s="67">
        <f t="shared" si="9"/>
        <v>0</v>
      </c>
      <c r="D67" s="146"/>
      <c r="E67" s="146"/>
      <c r="F67" s="146"/>
      <c r="G67" s="39">
        <f t="shared" si="23"/>
        <v>0</v>
      </c>
      <c r="H67" s="146"/>
      <c r="I67" s="146"/>
      <c r="J67" s="146"/>
      <c r="K67" s="39">
        <f t="shared" si="24"/>
        <v>0</v>
      </c>
      <c r="L67" s="136"/>
      <c r="M67" s="136"/>
      <c r="N67" s="136"/>
      <c r="O67" s="39">
        <f t="shared" si="25"/>
        <v>0</v>
      </c>
      <c r="P67" s="136"/>
      <c r="Q67" s="136"/>
      <c r="R67" s="136"/>
      <c r="S67" s="39">
        <f t="shared" si="26"/>
        <v>0</v>
      </c>
    </row>
    <row r="68" spans="1:20" ht="30" customHeight="1">
      <c r="A68" s="3" t="s">
        <v>166</v>
      </c>
      <c r="B68" s="16"/>
      <c r="C68" s="67">
        <f t="shared" si="9"/>
        <v>17</v>
      </c>
      <c r="D68" s="73">
        <v>0</v>
      </c>
      <c r="E68" s="70">
        <v>0</v>
      </c>
      <c r="F68" s="70">
        <v>4</v>
      </c>
      <c r="G68" s="39">
        <f t="shared" si="23"/>
        <v>4</v>
      </c>
      <c r="H68" s="70">
        <v>0</v>
      </c>
      <c r="I68" s="70">
        <v>0</v>
      </c>
      <c r="J68" s="70">
        <v>4</v>
      </c>
      <c r="K68" s="39">
        <f t="shared" si="24"/>
        <v>4</v>
      </c>
      <c r="L68" s="73">
        <v>0</v>
      </c>
      <c r="M68" s="73">
        <v>0</v>
      </c>
      <c r="N68" s="70">
        <v>4</v>
      </c>
      <c r="O68" s="39">
        <f t="shared" si="25"/>
        <v>4</v>
      </c>
      <c r="P68" s="73">
        <v>0</v>
      </c>
      <c r="Q68" s="73">
        <v>0</v>
      </c>
      <c r="R68" s="70">
        <v>5</v>
      </c>
      <c r="S68" s="39">
        <f t="shared" si="26"/>
        <v>5</v>
      </c>
      <c r="T68" s="6">
        <v>17</v>
      </c>
    </row>
    <row r="69" spans="1:19" s="2" customFormat="1" ht="27.75" customHeight="1">
      <c r="A69" s="4" t="s">
        <v>52</v>
      </c>
      <c r="B69" s="10" t="s">
        <v>132</v>
      </c>
      <c r="C69" s="67">
        <f t="shared" si="9"/>
        <v>110</v>
      </c>
      <c r="D69" s="68">
        <f aca="true" t="shared" si="28" ref="D69:R69">D70</f>
        <v>9</v>
      </c>
      <c r="E69" s="68">
        <f t="shared" si="28"/>
        <v>9</v>
      </c>
      <c r="F69" s="68">
        <f t="shared" si="28"/>
        <v>9</v>
      </c>
      <c r="G69" s="39">
        <f t="shared" si="23"/>
        <v>27</v>
      </c>
      <c r="H69" s="68">
        <f t="shared" si="28"/>
        <v>9</v>
      </c>
      <c r="I69" s="68">
        <f t="shared" si="28"/>
        <v>9</v>
      </c>
      <c r="J69" s="68">
        <f t="shared" si="28"/>
        <v>10</v>
      </c>
      <c r="K69" s="39">
        <f t="shared" si="24"/>
        <v>28</v>
      </c>
      <c r="L69" s="74">
        <f t="shared" si="28"/>
        <v>9</v>
      </c>
      <c r="M69" s="74">
        <f t="shared" si="28"/>
        <v>9</v>
      </c>
      <c r="N69" s="74">
        <f t="shared" si="28"/>
        <v>9</v>
      </c>
      <c r="O69" s="39">
        <f t="shared" si="25"/>
        <v>27</v>
      </c>
      <c r="P69" s="74">
        <f t="shared" si="28"/>
        <v>9</v>
      </c>
      <c r="Q69" s="74">
        <f t="shared" si="28"/>
        <v>9</v>
      </c>
      <c r="R69" s="74">
        <f t="shared" si="28"/>
        <v>10</v>
      </c>
      <c r="S69" s="39">
        <f t="shared" si="26"/>
        <v>28</v>
      </c>
    </row>
    <row r="70" spans="1:20" ht="27" customHeight="1">
      <c r="A70" s="3" t="s">
        <v>66</v>
      </c>
      <c r="B70" s="16" t="s">
        <v>148</v>
      </c>
      <c r="C70" s="190">
        <f t="shared" si="9"/>
        <v>110</v>
      </c>
      <c r="D70" s="70">
        <v>9</v>
      </c>
      <c r="E70" s="70">
        <v>9</v>
      </c>
      <c r="F70" s="70">
        <v>9</v>
      </c>
      <c r="G70" s="39">
        <f t="shared" si="23"/>
        <v>27</v>
      </c>
      <c r="H70" s="70">
        <v>9</v>
      </c>
      <c r="I70" s="70">
        <v>9</v>
      </c>
      <c r="J70" s="70">
        <v>10</v>
      </c>
      <c r="K70" s="39">
        <f t="shared" si="24"/>
        <v>28</v>
      </c>
      <c r="L70" s="70">
        <v>9</v>
      </c>
      <c r="M70" s="70">
        <v>9</v>
      </c>
      <c r="N70" s="70">
        <v>9</v>
      </c>
      <c r="O70" s="39">
        <f t="shared" si="25"/>
        <v>27</v>
      </c>
      <c r="P70" s="70">
        <v>9</v>
      </c>
      <c r="Q70" s="70">
        <v>9</v>
      </c>
      <c r="R70" s="70">
        <v>10</v>
      </c>
      <c r="S70" s="39">
        <f t="shared" si="26"/>
        <v>28</v>
      </c>
      <c r="T70" s="6">
        <v>110</v>
      </c>
    </row>
    <row r="71" spans="1:19" ht="30" customHeight="1" hidden="1">
      <c r="A71" s="20" t="s">
        <v>176</v>
      </c>
      <c r="B71" s="34" t="s">
        <v>99</v>
      </c>
      <c r="C71" s="153">
        <f t="shared" si="9"/>
        <v>0</v>
      </c>
      <c r="D71" s="70">
        <v>0</v>
      </c>
      <c r="E71" s="70">
        <v>0</v>
      </c>
      <c r="F71" s="70">
        <v>0</v>
      </c>
      <c r="G71" s="56">
        <f t="shared" si="23"/>
        <v>0</v>
      </c>
      <c r="H71" s="70">
        <v>0</v>
      </c>
      <c r="I71" s="70">
        <v>0</v>
      </c>
      <c r="J71" s="70">
        <v>0</v>
      </c>
      <c r="K71" s="56">
        <f t="shared" si="24"/>
        <v>0</v>
      </c>
      <c r="L71" s="70">
        <v>0</v>
      </c>
      <c r="M71" s="70">
        <v>0</v>
      </c>
      <c r="N71" s="70">
        <v>0</v>
      </c>
      <c r="O71" s="56">
        <f t="shared" si="25"/>
        <v>0</v>
      </c>
      <c r="P71" s="70">
        <v>0</v>
      </c>
      <c r="Q71" s="70">
        <v>0</v>
      </c>
      <c r="R71" s="70">
        <v>0</v>
      </c>
      <c r="S71" s="56">
        <f t="shared" si="26"/>
        <v>0</v>
      </c>
    </row>
    <row r="72" spans="1:19" ht="18" customHeight="1" hidden="1">
      <c r="A72" s="20" t="s">
        <v>100</v>
      </c>
      <c r="B72" s="34" t="s">
        <v>101</v>
      </c>
      <c r="C72" s="67">
        <f t="shared" si="9"/>
        <v>0</v>
      </c>
      <c r="D72" s="70">
        <v>0</v>
      </c>
      <c r="E72" s="70"/>
      <c r="F72" s="70">
        <v>0</v>
      </c>
      <c r="G72" s="39">
        <f t="shared" si="23"/>
        <v>0</v>
      </c>
      <c r="H72" s="70">
        <v>0</v>
      </c>
      <c r="I72" s="70">
        <v>0</v>
      </c>
      <c r="J72" s="70">
        <v>0</v>
      </c>
      <c r="K72" s="39">
        <f t="shared" si="24"/>
        <v>0</v>
      </c>
      <c r="L72" s="70">
        <v>0</v>
      </c>
      <c r="M72" s="70">
        <v>0</v>
      </c>
      <c r="N72" s="70">
        <v>0</v>
      </c>
      <c r="O72" s="39">
        <f t="shared" si="25"/>
        <v>0</v>
      </c>
      <c r="P72" s="70">
        <v>0</v>
      </c>
      <c r="Q72" s="70">
        <v>0</v>
      </c>
      <c r="R72" s="70"/>
      <c r="S72" s="39">
        <f t="shared" si="26"/>
        <v>0</v>
      </c>
    </row>
    <row r="73" spans="1:19" s="2" customFormat="1" ht="15.75" customHeight="1" hidden="1">
      <c r="A73" s="4" t="s">
        <v>53</v>
      </c>
      <c r="B73" s="10" t="s">
        <v>137</v>
      </c>
      <c r="C73" s="67">
        <f t="shared" si="9"/>
        <v>0</v>
      </c>
      <c r="D73" s="68">
        <f aca="true" t="shared" si="29" ref="D73:R73">D74</f>
        <v>0</v>
      </c>
      <c r="E73" s="68">
        <f t="shared" si="29"/>
        <v>0</v>
      </c>
      <c r="F73" s="68">
        <f t="shared" si="29"/>
        <v>0</v>
      </c>
      <c r="G73" s="39">
        <f t="shared" si="23"/>
        <v>0</v>
      </c>
      <c r="H73" s="68">
        <f t="shared" si="29"/>
        <v>0</v>
      </c>
      <c r="I73" s="68">
        <f t="shared" si="29"/>
        <v>0</v>
      </c>
      <c r="J73" s="68">
        <f t="shared" si="29"/>
        <v>0</v>
      </c>
      <c r="K73" s="39">
        <f t="shared" si="24"/>
        <v>0</v>
      </c>
      <c r="L73" s="74">
        <f t="shared" si="29"/>
        <v>0</v>
      </c>
      <c r="M73" s="74">
        <f t="shared" si="29"/>
        <v>0</v>
      </c>
      <c r="N73" s="74">
        <f t="shared" si="29"/>
        <v>0</v>
      </c>
      <c r="O73" s="39">
        <f t="shared" si="25"/>
        <v>0</v>
      </c>
      <c r="P73" s="74">
        <f t="shared" si="29"/>
        <v>0</v>
      </c>
      <c r="Q73" s="74">
        <f t="shared" si="29"/>
        <v>0</v>
      </c>
      <c r="R73" s="74">
        <f t="shared" si="29"/>
        <v>0</v>
      </c>
      <c r="S73" s="39">
        <f t="shared" si="26"/>
        <v>0</v>
      </c>
    </row>
    <row r="74" spans="1:19" s="75" customFormat="1" ht="24.75" customHeight="1" hidden="1">
      <c r="A74" s="20" t="s">
        <v>81</v>
      </c>
      <c r="B74" s="21" t="s">
        <v>16</v>
      </c>
      <c r="C74" s="67">
        <f t="shared" si="9"/>
        <v>0</v>
      </c>
      <c r="D74" s="136"/>
      <c r="E74" s="136"/>
      <c r="F74" s="136"/>
      <c r="G74" s="39">
        <f t="shared" si="23"/>
        <v>0</v>
      </c>
      <c r="H74" s="136"/>
      <c r="I74" s="136"/>
      <c r="J74" s="136"/>
      <c r="K74" s="39">
        <f t="shared" si="24"/>
        <v>0</v>
      </c>
      <c r="L74" s="136"/>
      <c r="M74" s="136"/>
      <c r="N74" s="136"/>
      <c r="O74" s="39">
        <f t="shared" si="25"/>
        <v>0</v>
      </c>
      <c r="P74" s="136"/>
      <c r="Q74" s="136"/>
      <c r="R74" s="136"/>
      <c r="S74" s="39">
        <f t="shared" si="26"/>
        <v>0</v>
      </c>
    </row>
    <row r="75" spans="1:19" s="75" customFormat="1" ht="29.25" customHeight="1">
      <c r="A75" s="135" t="s">
        <v>159</v>
      </c>
      <c r="B75" s="21"/>
      <c r="C75" s="67">
        <f t="shared" si="9"/>
        <v>207</v>
      </c>
      <c r="D75" s="74">
        <f>D76+D77</f>
        <v>12</v>
      </c>
      <c r="E75" s="74">
        <f>E76+E77</f>
        <v>12</v>
      </c>
      <c r="F75" s="74">
        <f>F76+F77</f>
        <v>12</v>
      </c>
      <c r="G75" s="39">
        <f t="shared" si="23"/>
        <v>36</v>
      </c>
      <c r="H75" s="74">
        <f>H76+H77</f>
        <v>12</v>
      </c>
      <c r="I75" s="74">
        <f>I76+I77</f>
        <v>12</v>
      </c>
      <c r="J75" s="74">
        <f>J76+J77</f>
        <v>12</v>
      </c>
      <c r="K75" s="39">
        <f t="shared" si="24"/>
        <v>36</v>
      </c>
      <c r="L75" s="74">
        <f>L76+L77</f>
        <v>52</v>
      </c>
      <c r="M75" s="74">
        <f>M76+M77</f>
        <v>34</v>
      </c>
      <c r="N75" s="74">
        <f>N76+N77</f>
        <v>12</v>
      </c>
      <c r="O75" s="39">
        <f t="shared" si="25"/>
        <v>98</v>
      </c>
      <c r="P75" s="74">
        <f>P76+P77</f>
        <v>12</v>
      </c>
      <c r="Q75" s="74">
        <f>Q76+Q77</f>
        <v>12</v>
      </c>
      <c r="R75" s="74">
        <f>R76+R77</f>
        <v>13</v>
      </c>
      <c r="S75" s="39">
        <f t="shared" si="26"/>
        <v>37</v>
      </c>
    </row>
    <row r="76" spans="1:20" s="75" customFormat="1" ht="26.25" customHeight="1">
      <c r="A76" s="3" t="s">
        <v>160</v>
      </c>
      <c r="B76" s="21"/>
      <c r="C76" s="190">
        <f t="shared" si="9"/>
        <v>145</v>
      </c>
      <c r="D76" s="73">
        <v>12</v>
      </c>
      <c r="E76" s="73">
        <v>12</v>
      </c>
      <c r="F76" s="73">
        <v>12</v>
      </c>
      <c r="G76" s="39">
        <f t="shared" si="23"/>
        <v>36</v>
      </c>
      <c r="H76" s="73">
        <v>12</v>
      </c>
      <c r="I76" s="73">
        <v>12</v>
      </c>
      <c r="J76" s="73">
        <v>12</v>
      </c>
      <c r="K76" s="39">
        <f t="shared" si="24"/>
        <v>36</v>
      </c>
      <c r="L76" s="73">
        <v>12</v>
      </c>
      <c r="M76" s="73">
        <v>12</v>
      </c>
      <c r="N76" s="73">
        <v>12</v>
      </c>
      <c r="O76" s="39">
        <f t="shared" si="25"/>
        <v>36</v>
      </c>
      <c r="P76" s="73">
        <v>12</v>
      </c>
      <c r="Q76" s="73">
        <v>12</v>
      </c>
      <c r="R76" s="73">
        <v>13</v>
      </c>
      <c r="S76" s="39">
        <f t="shared" si="26"/>
        <v>37</v>
      </c>
      <c r="T76" s="75">
        <v>145</v>
      </c>
    </row>
    <row r="77" spans="1:20" s="75" customFormat="1" ht="26.25" customHeight="1">
      <c r="A77" s="3" t="s">
        <v>230</v>
      </c>
      <c r="B77" s="21"/>
      <c r="C77" s="190">
        <f t="shared" si="9"/>
        <v>62</v>
      </c>
      <c r="D77" s="73">
        <v>0</v>
      </c>
      <c r="E77" s="73">
        <v>0</v>
      </c>
      <c r="F77" s="73">
        <v>0</v>
      </c>
      <c r="G77" s="39">
        <f t="shared" si="23"/>
        <v>0</v>
      </c>
      <c r="H77" s="73">
        <v>0</v>
      </c>
      <c r="I77" s="73">
        <v>0</v>
      </c>
      <c r="J77" s="73">
        <v>0</v>
      </c>
      <c r="K77" s="39">
        <f t="shared" si="24"/>
        <v>0</v>
      </c>
      <c r="L77" s="73">
        <v>40</v>
      </c>
      <c r="M77" s="73">
        <v>22</v>
      </c>
      <c r="N77" s="73">
        <v>0</v>
      </c>
      <c r="O77" s="39">
        <f t="shared" si="25"/>
        <v>62</v>
      </c>
      <c r="P77" s="73">
        <v>0</v>
      </c>
      <c r="Q77" s="73">
        <v>0</v>
      </c>
      <c r="R77" s="194">
        <v>0</v>
      </c>
      <c r="S77" s="39">
        <f t="shared" si="26"/>
        <v>0</v>
      </c>
      <c r="T77" s="75">
        <v>62</v>
      </c>
    </row>
    <row r="78" spans="1:19" s="75" customFormat="1" ht="25.5" customHeight="1" hidden="1">
      <c r="A78" s="4" t="s">
        <v>103</v>
      </c>
      <c r="B78" s="21"/>
      <c r="C78" s="190">
        <f t="shared" si="9"/>
        <v>0</v>
      </c>
      <c r="D78" s="74">
        <f>D79</f>
        <v>0</v>
      </c>
      <c r="E78" s="74">
        <f>E79</f>
        <v>0</v>
      </c>
      <c r="F78" s="74">
        <f>F79</f>
        <v>0</v>
      </c>
      <c r="G78" s="39">
        <f t="shared" si="23"/>
        <v>0</v>
      </c>
      <c r="H78" s="74">
        <f>H79</f>
        <v>0</v>
      </c>
      <c r="I78" s="74">
        <f>I79</f>
        <v>0</v>
      </c>
      <c r="J78" s="74">
        <f>J79</f>
        <v>0</v>
      </c>
      <c r="K78" s="39">
        <f t="shared" si="24"/>
        <v>0</v>
      </c>
      <c r="L78" s="74">
        <f>L79</f>
        <v>0</v>
      </c>
      <c r="M78" s="74">
        <f>M79</f>
        <v>0</v>
      </c>
      <c r="N78" s="74">
        <f>N79</f>
        <v>0</v>
      </c>
      <c r="O78" s="39">
        <f t="shared" si="25"/>
        <v>0</v>
      </c>
      <c r="P78" s="74">
        <f>P79</f>
        <v>0</v>
      </c>
      <c r="Q78" s="74">
        <f>Q79</f>
        <v>0</v>
      </c>
      <c r="R78" s="74">
        <f>R79</f>
        <v>0</v>
      </c>
      <c r="S78" s="39">
        <f t="shared" si="26"/>
        <v>0</v>
      </c>
    </row>
    <row r="79" spans="1:19" s="75" customFormat="1" ht="22.5" customHeight="1" hidden="1">
      <c r="A79" s="86" t="s">
        <v>162</v>
      </c>
      <c r="B79" s="21"/>
      <c r="C79" s="190">
        <f t="shared" si="9"/>
        <v>0</v>
      </c>
      <c r="D79" s="73">
        <v>0</v>
      </c>
      <c r="E79" s="73">
        <v>0</v>
      </c>
      <c r="F79" s="73">
        <v>0</v>
      </c>
      <c r="G79" s="39">
        <f t="shared" si="23"/>
        <v>0</v>
      </c>
      <c r="H79" s="73">
        <v>0</v>
      </c>
      <c r="I79" s="73">
        <v>0</v>
      </c>
      <c r="J79" s="73">
        <v>0</v>
      </c>
      <c r="K79" s="39">
        <f t="shared" si="24"/>
        <v>0</v>
      </c>
      <c r="L79" s="73">
        <v>0</v>
      </c>
      <c r="M79" s="73">
        <v>0</v>
      </c>
      <c r="N79" s="73">
        <v>0</v>
      </c>
      <c r="O79" s="39">
        <f t="shared" si="25"/>
        <v>0</v>
      </c>
      <c r="P79" s="73">
        <v>0</v>
      </c>
      <c r="Q79" s="73">
        <v>0</v>
      </c>
      <c r="R79" s="73">
        <v>0</v>
      </c>
      <c r="S79" s="39">
        <f t="shared" si="26"/>
        <v>0</v>
      </c>
    </row>
    <row r="80" spans="1:19" s="78" customFormat="1" ht="31.5" customHeight="1">
      <c r="A80" s="4" t="s">
        <v>171</v>
      </c>
      <c r="B80" s="10" t="s">
        <v>20</v>
      </c>
      <c r="C80" s="67">
        <f>G80+K80+O80+S80</f>
        <v>44</v>
      </c>
      <c r="D80" s="68">
        <f>D81</f>
        <v>11</v>
      </c>
      <c r="E80" s="68">
        <f>E81</f>
        <v>11</v>
      </c>
      <c r="F80" s="68">
        <f>F81</f>
        <v>11</v>
      </c>
      <c r="G80" s="39">
        <f t="shared" si="23"/>
        <v>33</v>
      </c>
      <c r="H80" s="68">
        <f>H81</f>
        <v>11</v>
      </c>
      <c r="I80" s="68">
        <f>I81</f>
        <v>0</v>
      </c>
      <c r="J80" s="68">
        <f>J81</f>
        <v>0</v>
      </c>
      <c r="K80" s="39">
        <f t="shared" si="24"/>
        <v>11</v>
      </c>
      <c r="L80" s="68">
        <f>L81</f>
        <v>0</v>
      </c>
      <c r="M80" s="68">
        <f>M81</f>
        <v>0</v>
      </c>
      <c r="N80" s="68">
        <f>N81</f>
        <v>0</v>
      </c>
      <c r="O80" s="39">
        <f t="shared" si="25"/>
        <v>0</v>
      </c>
      <c r="P80" s="68">
        <f>P81</f>
        <v>0</v>
      </c>
      <c r="Q80" s="68">
        <f>Q81</f>
        <v>0</v>
      </c>
      <c r="R80" s="68">
        <f>R81</f>
        <v>0</v>
      </c>
      <c r="S80" s="39">
        <f t="shared" si="26"/>
        <v>0</v>
      </c>
    </row>
    <row r="81" spans="1:20" s="78" customFormat="1" ht="33" customHeight="1">
      <c r="A81" s="3" t="s">
        <v>100</v>
      </c>
      <c r="B81" s="11" t="s">
        <v>73</v>
      </c>
      <c r="C81" s="191">
        <f>G81+K81+O81+S81</f>
        <v>44</v>
      </c>
      <c r="D81" s="70">
        <v>11</v>
      </c>
      <c r="E81" s="70">
        <v>11</v>
      </c>
      <c r="F81" s="70">
        <v>11</v>
      </c>
      <c r="G81" s="56">
        <f t="shared" si="23"/>
        <v>33</v>
      </c>
      <c r="H81" s="70">
        <v>11</v>
      </c>
      <c r="I81" s="70">
        <v>0</v>
      </c>
      <c r="J81" s="70">
        <v>0</v>
      </c>
      <c r="K81" s="56">
        <f t="shared" si="24"/>
        <v>11</v>
      </c>
      <c r="L81" s="70">
        <v>0</v>
      </c>
      <c r="M81" s="70">
        <v>0</v>
      </c>
      <c r="N81" s="70">
        <v>0</v>
      </c>
      <c r="O81" s="56">
        <f t="shared" si="25"/>
        <v>0</v>
      </c>
      <c r="P81" s="70">
        <v>0</v>
      </c>
      <c r="Q81" s="70">
        <v>0</v>
      </c>
      <c r="R81" s="70">
        <v>0</v>
      </c>
      <c r="S81" s="56">
        <f t="shared" si="26"/>
        <v>0</v>
      </c>
      <c r="T81" s="78">
        <v>44</v>
      </c>
    </row>
    <row r="82" spans="1:19" s="78" customFormat="1" ht="33" customHeight="1" hidden="1">
      <c r="A82" s="4" t="s">
        <v>196</v>
      </c>
      <c r="B82" s="11"/>
      <c r="C82" s="67">
        <f>G82+K82+O82+S82</f>
        <v>0</v>
      </c>
      <c r="D82" s="68">
        <f>D83</f>
        <v>0</v>
      </c>
      <c r="E82" s="68">
        <f>E83</f>
        <v>0</v>
      </c>
      <c r="F82" s="68">
        <f>F83</f>
        <v>0</v>
      </c>
      <c r="G82" s="39">
        <f t="shared" si="23"/>
        <v>0</v>
      </c>
      <c r="H82" s="68">
        <f>H83</f>
        <v>0</v>
      </c>
      <c r="I82" s="68">
        <f>I83</f>
        <v>0</v>
      </c>
      <c r="J82" s="68">
        <f>J83</f>
        <v>0</v>
      </c>
      <c r="K82" s="39">
        <f t="shared" si="24"/>
        <v>0</v>
      </c>
      <c r="L82" s="68">
        <f>L83</f>
        <v>0</v>
      </c>
      <c r="M82" s="68">
        <f>M83</f>
        <v>0</v>
      </c>
      <c r="N82" s="68">
        <f>N83</f>
        <v>0</v>
      </c>
      <c r="O82" s="39">
        <f t="shared" si="25"/>
        <v>0</v>
      </c>
      <c r="P82" s="68">
        <f>P83</f>
        <v>0</v>
      </c>
      <c r="Q82" s="68">
        <f>Q83</f>
        <v>0</v>
      </c>
      <c r="R82" s="68">
        <f>R83</f>
        <v>0</v>
      </c>
      <c r="S82" s="39">
        <f t="shared" si="26"/>
        <v>0</v>
      </c>
    </row>
    <row r="83" spans="1:19" s="78" customFormat="1" ht="30.75" customHeight="1" hidden="1">
      <c r="A83" s="3" t="s">
        <v>197</v>
      </c>
      <c r="B83" s="11"/>
      <c r="C83" s="153">
        <f>G83+K83+O83+S83</f>
        <v>0</v>
      </c>
      <c r="D83" s="70">
        <v>0</v>
      </c>
      <c r="E83" s="70">
        <v>0</v>
      </c>
      <c r="F83" s="70">
        <v>0</v>
      </c>
      <c r="G83" s="56">
        <f t="shared" si="23"/>
        <v>0</v>
      </c>
      <c r="H83" s="70">
        <v>0</v>
      </c>
      <c r="I83" s="70">
        <v>0</v>
      </c>
      <c r="J83" s="70">
        <v>0</v>
      </c>
      <c r="K83" s="56">
        <f t="shared" si="24"/>
        <v>0</v>
      </c>
      <c r="L83" s="70">
        <v>0</v>
      </c>
      <c r="M83" s="70">
        <v>0</v>
      </c>
      <c r="N83" s="70">
        <v>0</v>
      </c>
      <c r="O83" s="56">
        <f t="shared" si="25"/>
        <v>0</v>
      </c>
      <c r="P83" s="70">
        <v>0</v>
      </c>
      <c r="Q83" s="70">
        <v>0</v>
      </c>
      <c r="R83" s="70">
        <v>0</v>
      </c>
      <c r="S83" s="56">
        <f t="shared" si="26"/>
        <v>0</v>
      </c>
    </row>
    <row r="84" spans="1:19" s="78" customFormat="1" ht="1.5" customHeight="1" hidden="1">
      <c r="A84" s="27" t="s">
        <v>74</v>
      </c>
      <c r="B84" s="28" t="s">
        <v>75</v>
      </c>
      <c r="C84" s="153">
        <f>G84+K84+O84+S84</f>
        <v>0</v>
      </c>
      <c r="D84" s="70">
        <v>0</v>
      </c>
      <c r="E84" s="70">
        <v>0</v>
      </c>
      <c r="F84" s="70">
        <v>0</v>
      </c>
      <c r="G84" s="39">
        <f t="shared" si="23"/>
        <v>0</v>
      </c>
      <c r="H84" s="70">
        <v>0</v>
      </c>
      <c r="I84" s="70">
        <v>0</v>
      </c>
      <c r="J84" s="70">
        <v>0</v>
      </c>
      <c r="K84" s="56">
        <f t="shared" si="24"/>
        <v>0</v>
      </c>
      <c r="L84" s="73">
        <v>0</v>
      </c>
      <c r="M84" s="73">
        <v>0</v>
      </c>
      <c r="N84" s="73">
        <v>0</v>
      </c>
      <c r="O84" s="56">
        <f t="shared" si="25"/>
        <v>0</v>
      </c>
      <c r="P84" s="73">
        <v>0</v>
      </c>
      <c r="Q84" s="73">
        <v>0</v>
      </c>
      <c r="R84" s="73">
        <v>0</v>
      </c>
      <c r="S84" s="56">
        <f t="shared" si="26"/>
        <v>0</v>
      </c>
    </row>
    <row r="85" spans="1:19" s="78" customFormat="1" ht="27.75" customHeight="1" hidden="1">
      <c r="A85" s="22" t="s">
        <v>177</v>
      </c>
      <c r="B85" s="104" t="s">
        <v>21</v>
      </c>
      <c r="C85" s="37">
        <f aca="true" t="shared" si="30" ref="C85:C105">G85+K85+O85+S85</f>
        <v>0</v>
      </c>
      <c r="D85" s="74">
        <f>D87+D86</f>
        <v>0</v>
      </c>
      <c r="E85" s="74">
        <f>E87+E86</f>
        <v>0</v>
      </c>
      <c r="F85" s="74">
        <f>F87+F86</f>
        <v>0</v>
      </c>
      <c r="G85" s="39">
        <f t="shared" si="23"/>
        <v>0</v>
      </c>
      <c r="H85" s="74">
        <f>H87</f>
        <v>0</v>
      </c>
      <c r="I85" s="74">
        <f>I87</f>
        <v>0</v>
      </c>
      <c r="J85" s="74">
        <f>J87</f>
        <v>0</v>
      </c>
      <c r="K85" s="39">
        <f t="shared" si="24"/>
        <v>0</v>
      </c>
      <c r="L85" s="74">
        <f>L87</f>
        <v>0</v>
      </c>
      <c r="M85" s="74">
        <f>M87</f>
        <v>0</v>
      </c>
      <c r="N85" s="74">
        <f>N87</f>
        <v>0</v>
      </c>
      <c r="O85" s="39">
        <f t="shared" si="25"/>
        <v>0</v>
      </c>
      <c r="P85" s="74">
        <f>P87</f>
        <v>0</v>
      </c>
      <c r="Q85" s="74">
        <f>Q87+Q86</f>
        <v>0</v>
      </c>
      <c r="R85" s="74">
        <f>R87+R86</f>
        <v>0</v>
      </c>
      <c r="S85" s="39">
        <f t="shared" si="26"/>
        <v>0</v>
      </c>
    </row>
    <row r="86" spans="1:19" s="78" customFormat="1" ht="27.75" customHeight="1" hidden="1">
      <c r="A86" s="20" t="s">
        <v>74</v>
      </c>
      <c r="B86" s="104"/>
      <c r="C86" s="37">
        <f>G86+K86+O86+S86</f>
        <v>0</v>
      </c>
      <c r="D86" s="73"/>
      <c r="E86" s="73"/>
      <c r="F86" s="73"/>
      <c r="G86" s="39">
        <f>D86+E86+F86</f>
        <v>0</v>
      </c>
      <c r="H86" s="73"/>
      <c r="I86" s="73"/>
      <c r="J86" s="73"/>
      <c r="K86" s="39">
        <f>H86+I86+J86</f>
        <v>0</v>
      </c>
      <c r="L86" s="73"/>
      <c r="M86" s="73"/>
      <c r="N86" s="73"/>
      <c r="O86" s="39">
        <f>L86+M86+N86</f>
        <v>0</v>
      </c>
      <c r="P86" s="73"/>
      <c r="Q86" s="73"/>
      <c r="R86" s="73"/>
      <c r="S86" s="39">
        <f t="shared" si="26"/>
        <v>0</v>
      </c>
    </row>
    <row r="87" spans="1:19" s="78" customFormat="1" ht="24" customHeight="1" hidden="1">
      <c r="A87" s="20" t="s">
        <v>200</v>
      </c>
      <c r="B87" s="105" t="s">
        <v>59</v>
      </c>
      <c r="C87" s="192">
        <f t="shared" si="30"/>
        <v>0</v>
      </c>
      <c r="D87" s="73"/>
      <c r="E87" s="73"/>
      <c r="F87" s="73"/>
      <c r="G87" s="39">
        <f t="shared" si="23"/>
        <v>0</v>
      </c>
      <c r="H87" s="73"/>
      <c r="I87" s="73"/>
      <c r="J87" s="73"/>
      <c r="K87" s="39">
        <f t="shared" si="24"/>
        <v>0</v>
      </c>
      <c r="L87" s="73"/>
      <c r="M87" s="73"/>
      <c r="N87" s="73"/>
      <c r="O87" s="39">
        <f t="shared" si="25"/>
        <v>0</v>
      </c>
      <c r="P87" s="73"/>
      <c r="Q87" s="73"/>
      <c r="R87" s="73"/>
      <c r="S87" s="39">
        <f t="shared" si="26"/>
        <v>0</v>
      </c>
    </row>
    <row r="88" spans="1:19" s="79" customFormat="1" ht="29.25" customHeight="1">
      <c r="A88" s="4" t="s">
        <v>54</v>
      </c>
      <c r="B88" s="8" t="s">
        <v>7</v>
      </c>
      <c r="C88" s="37">
        <f t="shared" si="30"/>
        <v>8669.1</v>
      </c>
      <c r="D88" s="41">
        <f>D90+D140+D144</f>
        <v>820.4</v>
      </c>
      <c r="E88" s="41">
        <f>E90+E140+E144</f>
        <v>734.4</v>
      </c>
      <c r="F88" s="41">
        <f>F90+F140+F144</f>
        <v>573.7</v>
      </c>
      <c r="G88" s="39">
        <f aca="true" t="shared" si="31" ref="G88:G152">D88+E88+F88</f>
        <v>2128.5</v>
      </c>
      <c r="H88" s="41">
        <f>H90+H140+H144</f>
        <v>227.4</v>
      </c>
      <c r="I88" s="41">
        <f>I90+I140+I144</f>
        <v>227.4</v>
      </c>
      <c r="J88" s="41">
        <f>J90+J140+J144</f>
        <v>233.7</v>
      </c>
      <c r="K88" s="39">
        <f t="shared" si="24"/>
        <v>688.5</v>
      </c>
      <c r="L88" s="41">
        <f>L90+L140+L144</f>
        <v>4029.2999999999997</v>
      </c>
      <c r="M88" s="41">
        <f>M90+M140+M144</f>
        <v>232.7</v>
      </c>
      <c r="N88" s="41">
        <f>N90+N140+N144</f>
        <v>512.4</v>
      </c>
      <c r="O88" s="39">
        <f t="shared" si="25"/>
        <v>4774.4</v>
      </c>
      <c r="P88" s="41">
        <f>P90+P140+P144</f>
        <v>237.4</v>
      </c>
      <c r="Q88" s="41">
        <f>Q90+Q140+Q144</f>
        <v>230.4</v>
      </c>
      <c r="R88" s="41">
        <f>R90+R140+R144</f>
        <v>609.9</v>
      </c>
      <c r="S88" s="39">
        <f t="shared" si="26"/>
        <v>1077.7</v>
      </c>
    </row>
    <row r="89" spans="1:19" s="79" customFormat="1" ht="36" customHeight="1" hidden="1">
      <c r="A89" s="113" t="s">
        <v>216</v>
      </c>
      <c r="B89" s="8" t="s">
        <v>91</v>
      </c>
      <c r="C89" s="40">
        <f t="shared" si="30"/>
        <v>8656.858540000001</v>
      </c>
      <c r="D89" s="41">
        <f>D91+D143</f>
        <v>820.4</v>
      </c>
      <c r="E89" s="41">
        <f>E91+E143</f>
        <v>734.4</v>
      </c>
      <c r="F89" s="41">
        <f>F91+F143</f>
        <v>573.7</v>
      </c>
      <c r="G89" s="54">
        <f t="shared" si="31"/>
        <v>2128.5</v>
      </c>
      <c r="H89" s="41">
        <f>H91+H143</f>
        <v>227.4</v>
      </c>
      <c r="I89" s="41">
        <f>I91+I143</f>
        <v>227.4</v>
      </c>
      <c r="J89" s="41">
        <f>J91+J143</f>
        <v>233.7</v>
      </c>
      <c r="K89" s="54">
        <f t="shared" si="24"/>
        <v>688.5</v>
      </c>
      <c r="L89" s="41">
        <f>L91+L143</f>
        <v>4029.2999999999997</v>
      </c>
      <c r="M89" s="41">
        <f>M91+M143</f>
        <v>232.7</v>
      </c>
      <c r="N89" s="41">
        <f>N91+N143</f>
        <v>501.97202</v>
      </c>
      <c r="O89" s="54">
        <f t="shared" si="25"/>
        <v>4763.97202</v>
      </c>
      <c r="P89" s="41">
        <f>P91+P143</f>
        <v>235.58652</v>
      </c>
      <c r="Q89" s="41">
        <f>Q90+Q143</f>
        <v>230.4</v>
      </c>
      <c r="R89" s="41">
        <f>R90+R143</f>
        <v>609.9</v>
      </c>
      <c r="S89" s="54">
        <f aca="true" t="shared" si="32" ref="S89:S152">P89+Q89+R89</f>
        <v>1075.88652</v>
      </c>
    </row>
    <row r="90" spans="1:19" s="79" customFormat="1" ht="29.25" customHeight="1">
      <c r="A90" s="4" t="s">
        <v>55</v>
      </c>
      <c r="B90" s="8" t="s">
        <v>8</v>
      </c>
      <c r="C90" s="37">
        <f t="shared" si="30"/>
        <v>8669.1</v>
      </c>
      <c r="D90" s="41">
        <f>D92+D128+D135</f>
        <v>820.4</v>
      </c>
      <c r="E90" s="41">
        <f>E92+E128+E135</f>
        <v>734.4</v>
      </c>
      <c r="F90" s="41">
        <f>F92+F128+F135</f>
        <v>573.7</v>
      </c>
      <c r="G90" s="39">
        <f t="shared" si="31"/>
        <v>2128.5</v>
      </c>
      <c r="H90" s="41">
        <f>H92+H128+H135</f>
        <v>227.4</v>
      </c>
      <c r="I90" s="41">
        <f>I92+I128+I135</f>
        <v>227.4</v>
      </c>
      <c r="J90" s="41">
        <f>J92+J128+J135</f>
        <v>233.7</v>
      </c>
      <c r="K90" s="39">
        <f t="shared" si="24"/>
        <v>688.5</v>
      </c>
      <c r="L90" s="41">
        <f>L92+L128+L135</f>
        <v>4029.2999999999997</v>
      </c>
      <c r="M90" s="178">
        <f>M92+M128+M135</f>
        <v>232.7</v>
      </c>
      <c r="N90" s="41">
        <f>N92+N128+N135</f>
        <v>512.4</v>
      </c>
      <c r="O90" s="39">
        <f t="shared" si="25"/>
        <v>4774.4</v>
      </c>
      <c r="P90" s="41">
        <f>P92+P128+P135</f>
        <v>237.4</v>
      </c>
      <c r="Q90" s="41">
        <f>Q92+Q128+Q135</f>
        <v>230.4</v>
      </c>
      <c r="R90" s="41">
        <f>R92+R128+R135</f>
        <v>609.9</v>
      </c>
      <c r="S90" s="39">
        <f t="shared" si="32"/>
        <v>1077.7</v>
      </c>
    </row>
    <row r="91" spans="1:19" s="162" customFormat="1" ht="34.5" customHeight="1" hidden="1">
      <c r="A91" s="113" t="s">
        <v>215</v>
      </c>
      <c r="B91" s="8"/>
      <c r="C91" s="40">
        <f t="shared" si="30"/>
        <v>8776.07647</v>
      </c>
      <c r="D91" s="52">
        <f>D92+D128+D135</f>
        <v>820.4</v>
      </c>
      <c r="E91" s="52">
        <f>E92+E128+E135</f>
        <v>734.4</v>
      </c>
      <c r="F91" s="52">
        <f>F92+F128+F135</f>
        <v>573.7</v>
      </c>
      <c r="G91" s="54">
        <f t="shared" si="31"/>
        <v>2128.5</v>
      </c>
      <c r="H91" s="52">
        <f>H92+H128+H135</f>
        <v>227.4</v>
      </c>
      <c r="I91" s="52">
        <f>I92+I128+I135</f>
        <v>227.4</v>
      </c>
      <c r="J91" s="52">
        <f>J92+J128+J135</f>
        <v>233.7</v>
      </c>
      <c r="K91" s="54">
        <f t="shared" si="24"/>
        <v>688.5</v>
      </c>
      <c r="L91" s="52">
        <f>L92+L128+L135</f>
        <v>4029.2999999999997</v>
      </c>
      <c r="M91" s="52">
        <f>M92+M128+M135</f>
        <v>232.7</v>
      </c>
      <c r="N91" s="52">
        <f>N92+N129+N135</f>
        <v>501.97202</v>
      </c>
      <c r="O91" s="54">
        <f t="shared" si="25"/>
        <v>4763.97202</v>
      </c>
      <c r="P91" s="52">
        <f>P92+P129+P135</f>
        <v>235.58652</v>
      </c>
      <c r="Q91" s="52">
        <f>Q92+Q129+Q135</f>
        <v>421.91793</v>
      </c>
      <c r="R91" s="52">
        <f>R92+R129+R135</f>
        <v>537.6</v>
      </c>
      <c r="S91" s="54">
        <f t="shared" si="32"/>
        <v>1195.10445</v>
      </c>
    </row>
    <row r="92" spans="1:19" s="79" customFormat="1" ht="26.25" customHeight="1">
      <c r="A92" s="4" t="s">
        <v>182</v>
      </c>
      <c r="B92" s="10" t="s">
        <v>133</v>
      </c>
      <c r="C92" s="37">
        <f t="shared" si="30"/>
        <v>6326.400000000001</v>
      </c>
      <c r="D92" s="41">
        <f>D109+D94+D100+D98+D107</f>
        <v>187</v>
      </c>
      <c r="E92" s="41">
        <f>E109+E94+E100+E98+E107</f>
        <v>187</v>
      </c>
      <c r="F92" s="41">
        <f>F109+F94+F100+F98+F107</f>
        <v>187</v>
      </c>
      <c r="G92" s="39">
        <f t="shared" si="31"/>
        <v>561</v>
      </c>
      <c r="H92" s="41">
        <f>H109+H94+H100+H98+H107</f>
        <v>187</v>
      </c>
      <c r="I92" s="41">
        <f>I109+I94+I100+I98+I107</f>
        <v>187</v>
      </c>
      <c r="J92" s="41">
        <f>J109+J94+J100+J98+J107</f>
        <v>187</v>
      </c>
      <c r="K92" s="39">
        <f t="shared" si="24"/>
        <v>561</v>
      </c>
      <c r="L92" s="41">
        <f>L109+L94+L100+L98+L107</f>
        <v>3983.6</v>
      </c>
      <c r="M92" s="41">
        <f>M109+M94+M100+M98+M107</f>
        <v>187</v>
      </c>
      <c r="N92" s="41">
        <f>N109+N94+N100+N98+N107</f>
        <v>473</v>
      </c>
      <c r="O92" s="39">
        <f t="shared" si="25"/>
        <v>4643.6</v>
      </c>
      <c r="P92" s="41">
        <f>P109+P94+P100+P98+P107</f>
        <v>187</v>
      </c>
      <c r="Q92" s="41">
        <f>Q109+Q94+Q100+Q98+Q107</f>
        <v>187</v>
      </c>
      <c r="R92" s="41">
        <f>R109+R94+R100+R98+R107</f>
        <v>186.8</v>
      </c>
      <c r="S92" s="39">
        <f t="shared" si="32"/>
        <v>560.8</v>
      </c>
    </row>
    <row r="93" spans="1:19" s="79" customFormat="1" ht="39" customHeight="1" hidden="1">
      <c r="A93" s="113" t="s">
        <v>214</v>
      </c>
      <c r="B93" s="47" t="s">
        <v>91</v>
      </c>
      <c r="C93" s="40">
        <f t="shared" si="30"/>
        <v>4742.0788</v>
      </c>
      <c r="D93" s="52">
        <f>D95+D98+D100+D109</f>
        <v>187</v>
      </c>
      <c r="E93" s="52">
        <f>E95+E98+E100+E109</f>
        <v>187</v>
      </c>
      <c r="F93" s="52">
        <f>F95+F98+F100+F109</f>
        <v>187</v>
      </c>
      <c r="G93" s="54">
        <f t="shared" si="31"/>
        <v>561</v>
      </c>
      <c r="H93" s="52">
        <f>H95+H98+H100+H109</f>
        <v>187</v>
      </c>
      <c r="I93" s="52">
        <f>I95+I98+I100+I109</f>
        <v>2399.2788</v>
      </c>
      <c r="J93" s="52">
        <f>J95+J98+J100+J109</f>
        <v>187</v>
      </c>
      <c r="K93" s="54">
        <f t="shared" si="24"/>
        <v>2773.2788</v>
      </c>
      <c r="L93" s="52">
        <f>L95+L98+L100+L109</f>
        <v>187</v>
      </c>
      <c r="M93" s="52">
        <f>M95+M98+M100+M109</f>
        <v>187</v>
      </c>
      <c r="N93" s="52">
        <f>N95+N98+N100+N109</f>
        <v>473</v>
      </c>
      <c r="O93" s="54">
        <f t="shared" si="25"/>
        <v>847</v>
      </c>
      <c r="P93" s="52">
        <f>P95+P98+P100+P109</f>
        <v>187</v>
      </c>
      <c r="Q93" s="52">
        <f>Q95+Q98+Q100+Q109</f>
        <v>187</v>
      </c>
      <c r="R93" s="52">
        <f>R95+R98+R100+R109</f>
        <v>186.8</v>
      </c>
      <c r="S93" s="54">
        <f t="shared" si="32"/>
        <v>560.8</v>
      </c>
    </row>
    <row r="94" spans="1:19" s="79" customFormat="1" ht="29.25" customHeight="1">
      <c r="A94" s="4" t="s">
        <v>205</v>
      </c>
      <c r="B94" s="47"/>
      <c r="C94" s="37">
        <f t="shared" si="30"/>
        <v>2795.6</v>
      </c>
      <c r="D94" s="41">
        <f aca="true" t="shared" si="33" ref="D94:F95">D96</f>
        <v>0</v>
      </c>
      <c r="E94" s="41">
        <f t="shared" si="33"/>
        <v>0</v>
      </c>
      <c r="F94" s="41">
        <f t="shared" si="33"/>
        <v>0</v>
      </c>
      <c r="G94" s="39">
        <f t="shared" si="31"/>
        <v>0</v>
      </c>
      <c r="H94" s="41">
        <f aca="true" t="shared" si="34" ref="H94:J95">H96</f>
        <v>0</v>
      </c>
      <c r="I94" s="41">
        <f t="shared" si="34"/>
        <v>0</v>
      </c>
      <c r="J94" s="41">
        <f t="shared" si="34"/>
        <v>0</v>
      </c>
      <c r="K94" s="39">
        <f t="shared" si="24"/>
        <v>0</v>
      </c>
      <c r="L94" s="41">
        <f aca="true" t="shared" si="35" ref="L94:N95">L96</f>
        <v>2795.6</v>
      </c>
      <c r="M94" s="41">
        <f t="shared" si="35"/>
        <v>0</v>
      </c>
      <c r="N94" s="41">
        <f t="shared" si="35"/>
        <v>0</v>
      </c>
      <c r="O94" s="39">
        <f t="shared" si="25"/>
        <v>2795.6</v>
      </c>
      <c r="P94" s="41">
        <f aca="true" t="shared" si="36" ref="P94:R95">P96</f>
        <v>0</v>
      </c>
      <c r="Q94" s="41">
        <f t="shared" si="36"/>
        <v>0</v>
      </c>
      <c r="R94" s="41">
        <f t="shared" si="36"/>
        <v>0</v>
      </c>
      <c r="S94" s="39">
        <f t="shared" si="32"/>
        <v>0</v>
      </c>
    </row>
    <row r="95" spans="1:19" s="79" customFormat="1" ht="39" customHeight="1" hidden="1">
      <c r="A95" s="113" t="s">
        <v>213</v>
      </c>
      <c r="B95" s="47"/>
      <c r="C95" s="40">
        <f t="shared" si="30"/>
        <v>2212.2788</v>
      </c>
      <c r="D95" s="52">
        <f t="shared" si="33"/>
        <v>0</v>
      </c>
      <c r="E95" s="52">
        <f t="shared" si="33"/>
        <v>0</v>
      </c>
      <c r="F95" s="52">
        <f t="shared" si="33"/>
        <v>0</v>
      </c>
      <c r="G95" s="54">
        <f t="shared" si="31"/>
        <v>0</v>
      </c>
      <c r="H95" s="52">
        <f t="shared" si="34"/>
        <v>0</v>
      </c>
      <c r="I95" s="52">
        <f t="shared" si="34"/>
        <v>2212.2788</v>
      </c>
      <c r="J95" s="52">
        <f t="shared" si="34"/>
        <v>0</v>
      </c>
      <c r="K95" s="54">
        <f t="shared" si="24"/>
        <v>2212.2788</v>
      </c>
      <c r="L95" s="52">
        <f t="shared" si="35"/>
        <v>0</v>
      </c>
      <c r="M95" s="52">
        <f t="shared" si="35"/>
        <v>0</v>
      </c>
      <c r="N95" s="52">
        <f t="shared" si="35"/>
        <v>0</v>
      </c>
      <c r="O95" s="54">
        <f t="shared" si="25"/>
        <v>0</v>
      </c>
      <c r="P95" s="52">
        <f t="shared" si="36"/>
        <v>0</v>
      </c>
      <c r="Q95" s="52">
        <f t="shared" si="36"/>
        <v>0</v>
      </c>
      <c r="R95" s="52">
        <f t="shared" si="36"/>
        <v>0</v>
      </c>
      <c r="S95" s="54">
        <f t="shared" si="32"/>
        <v>0</v>
      </c>
    </row>
    <row r="96" spans="1:20" s="79" customFormat="1" ht="27" customHeight="1">
      <c r="A96" s="3" t="s">
        <v>194</v>
      </c>
      <c r="B96" s="17"/>
      <c r="C96" s="37">
        <f t="shared" si="30"/>
        <v>2795.6</v>
      </c>
      <c r="D96" s="55">
        <v>0</v>
      </c>
      <c r="E96" s="55">
        <v>0</v>
      </c>
      <c r="F96" s="55">
        <v>0</v>
      </c>
      <c r="G96" s="39">
        <f t="shared" si="31"/>
        <v>0</v>
      </c>
      <c r="H96" s="55">
        <v>0</v>
      </c>
      <c r="I96" s="55">
        <v>0</v>
      </c>
      <c r="J96" s="55">
        <v>0</v>
      </c>
      <c r="K96" s="39">
        <f t="shared" si="24"/>
        <v>0</v>
      </c>
      <c r="L96" s="55">
        <v>2795.6</v>
      </c>
      <c r="M96" s="55">
        <v>0</v>
      </c>
      <c r="N96" s="55">
        <v>0</v>
      </c>
      <c r="O96" s="39">
        <f t="shared" si="25"/>
        <v>2795.6</v>
      </c>
      <c r="P96" s="55">
        <v>0</v>
      </c>
      <c r="Q96" s="55">
        <v>0</v>
      </c>
      <c r="R96" s="55">
        <v>0</v>
      </c>
      <c r="S96" s="39">
        <f t="shared" si="32"/>
        <v>0</v>
      </c>
      <c r="T96" s="79">
        <v>2795.6</v>
      </c>
    </row>
    <row r="97" spans="1:19" s="79" customFormat="1" ht="41.25" customHeight="1" hidden="1">
      <c r="A97" s="106" t="s">
        <v>212</v>
      </c>
      <c r="B97" s="17"/>
      <c r="C97" s="40">
        <f t="shared" si="30"/>
        <v>2212.2788</v>
      </c>
      <c r="D97" s="49">
        <v>0</v>
      </c>
      <c r="E97" s="49">
        <v>0</v>
      </c>
      <c r="F97" s="49">
        <v>0</v>
      </c>
      <c r="G97" s="54">
        <f t="shared" si="31"/>
        <v>0</v>
      </c>
      <c r="H97" s="49">
        <v>0</v>
      </c>
      <c r="I97" s="49">
        <v>2212.2788</v>
      </c>
      <c r="J97" s="49">
        <v>0</v>
      </c>
      <c r="K97" s="54">
        <f t="shared" si="24"/>
        <v>2212.2788</v>
      </c>
      <c r="L97" s="49">
        <v>0</v>
      </c>
      <c r="M97" s="49">
        <v>0</v>
      </c>
      <c r="N97" s="49">
        <v>0</v>
      </c>
      <c r="O97" s="54">
        <f t="shared" si="25"/>
        <v>0</v>
      </c>
      <c r="P97" s="49">
        <v>0</v>
      </c>
      <c r="Q97" s="49">
        <v>0</v>
      </c>
      <c r="R97" s="49">
        <v>0</v>
      </c>
      <c r="S97" s="54">
        <f>P97+Q97+R97</f>
        <v>0</v>
      </c>
    </row>
    <row r="98" spans="1:19" s="79" customFormat="1" ht="27" customHeight="1" hidden="1">
      <c r="A98" s="22" t="s">
        <v>210</v>
      </c>
      <c r="B98" s="17"/>
      <c r="C98" s="37">
        <f t="shared" si="30"/>
        <v>0</v>
      </c>
      <c r="D98" s="41">
        <f>D99</f>
        <v>0</v>
      </c>
      <c r="E98" s="41">
        <f>E99</f>
        <v>0</v>
      </c>
      <c r="F98" s="41">
        <f>F99</f>
        <v>0</v>
      </c>
      <c r="G98" s="39">
        <f t="shared" si="31"/>
        <v>0</v>
      </c>
      <c r="H98" s="41">
        <f>H99</f>
        <v>0</v>
      </c>
      <c r="I98" s="41">
        <f>I99</f>
        <v>0</v>
      </c>
      <c r="J98" s="41">
        <f>J99</f>
        <v>0</v>
      </c>
      <c r="K98" s="39">
        <f t="shared" si="24"/>
        <v>0</v>
      </c>
      <c r="L98" s="41">
        <f>L99</f>
        <v>0</v>
      </c>
      <c r="M98" s="41">
        <f>M99</f>
        <v>0</v>
      </c>
      <c r="N98" s="41">
        <f>N99</f>
        <v>0</v>
      </c>
      <c r="O98" s="39">
        <f t="shared" si="25"/>
        <v>0</v>
      </c>
      <c r="P98" s="41">
        <f>P99</f>
        <v>0</v>
      </c>
      <c r="Q98" s="41">
        <f>Q99</f>
        <v>0</v>
      </c>
      <c r="R98" s="41">
        <f>R99</f>
        <v>0</v>
      </c>
      <c r="S98" s="39">
        <f t="shared" si="32"/>
        <v>0</v>
      </c>
    </row>
    <row r="99" spans="1:19" s="79" customFormat="1" ht="27" customHeight="1" hidden="1">
      <c r="A99" s="20" t="s">
        <v>211</v>
      </c>
      <c r="B99" s="17"/>
      <c r="C99" s="37">
        <f t="shared" si="30"/>
        <v>0</v>
      </c>
      <c r="D99" s="55">
        <v>0</v>
      </c>
      <c r="E99" s="55">
        <v>0</v>
      </c>
      <c r="F99" s="55">
        <v>0</v>
      </c>
      <c r="G99" s="39">
        <f t="shared" si="31"/>
        <v>0</v>
      </c>
      <c r="H99" s="55">
        <v>0</v>
      </c>
      <c r="I99" s="55">
        <v>0</v>
      </c>
      <c r="J99" s="55">
        <v>0</v>
      </c>
      <c r="K99" s="39">
        <f t="shared" si="24"/>
        <v>0</v>
      </c>
      <c r="L99" s="55">
        <v>0</v>
      </c>
      <c r="M99" s="55">
        <v>0</v>
      </c>
      <c r="N99" s="55">
        <v>0</v>
      </c>
      <c r="O99" s="39">
        <f t="shared" si="25"/>
        <v>0</v>
      </c>
      <c r="P99" s="55">
        <v>0</v>
      </c>
      <c r="Q99" s="55">
        <v>0</v>
      </c>
      <c r="R99" s="55"/>
      <c r="S99" s="39">
        <f t="shared" si="32"/>
        <v>0</v>
      </c>
    </row>
    <row r="100" spans="1:19" s="79" customFormat="1" ht="27" customHeight="1" hidden="1">
      <c r="A100" s="4" t="s">
        <v>202</v>
      </c>
      <c r="B100" s="17"/>
      <c r="C100" s="37">
        <f t="shared" si="30"/>
        <v>0</v>
      </c>
      <c r="D100" s="41">
        <f>D101</f>
        <v>0</v>
      </c>
      <c r="E100" s="41">
        <f>E101</f>
        <v>0</v>
      </c>
      <c r="F100" s="41">
        <f>F101</f>
        <v>0</v>
      </c>
      <c r="G100" s="39">
        <f t="shared" si="31"/>
        <v>0</v>
      </c>
      <c r="H100" s="41">
        <f>H101</f>
        <v>0</v>
      </c>
      <c r="I100" s="41">
        <f>I101</f>
        <v>0</v>
      </c>
      <c r="J100" s="41">
        <f>J101</f>
        <v>0</v>
      </c>
      <c r="K100" s="39">
        <f t="shared" si="24"/>
        <v>0</v>
      </c>
      <c r="L100" s="41">
        <f>L101</f>
        <v>0</v>
      </c>
      <c r="M100" s="41">
        <f>M101</f>
        <v>0</v>
      </c>
      <c r="N100" s="41">
        <f>N101</f>
        <v>0</v>
      </c>
      <c r="O100" s="39">
        <f t="shared" si="25"/>
        <v>0</v>
      </c>
      <c r="P100" s="41">
        <f>P101</f>
        <v>0</v>
      </c>
      <c r="Q100" s="41">
        <f>Q101</f>
        <v>0</v>
      </c>
      <c r="R100" s="41">
        <f>R101</f>
        <v>0</v>
      </c>
      <c r="S100" s="39">
        <f t="shared" si="32"/>
        <v>0</v>
      </c>
    </row>
    <row r="101" spans="1:19" s="79" customFormat="1" ht="27" customHeight="1" hidden="1">
      <c r="A101" s="3" t="s">
        <v>203</v>
      </c>
      <c r="B101" s="17"/>
      <c r="C101" s="37">
        <f t="shared" si="30"/>
        <v>0</v>
      </c>
      <c r="D101" s="55">
        <v>0</v>
      </c>
      <c r="E101" s="55">
        <v>0</v>
      </c>
      <c r="F101" s="55">
        <v>0</v>
      </c>
      <c r="G101" s="39">
        <f t="shared" si="31"/>
        <v>0</v>
      </c>
      <c r="H101" s="55">
        <v>0</v>
      </c>
      <c r="I101" s="55">
        <v>0</v>
      </c>
      <c r="J101" s="55">
        <v>0</v>
      </c>
      <c r="K101" s="39">
        <f t="shared" si="24"/>
        <v>0</v>
      </c>
      <c r="L101" s="55">
        <v>0</v>
      </c>
      <c r="M101" s="55">
        <v>0</v>
      </c>
      <c r="N101" s="55">
        <v>0</v>
      </c>
      <c r="O101" s="39">
        <f t="shared" si="25"/>
        <v>0</v>
      </c>
      <c r="P101" s="55">
        <v>0</v>
      </c>
      <c r="Q101" s="55">
        <v>0</v>
      </c>
      <c r="R101" s="55">
        <v>0</v>
      </c>
      <c r="S101" s="39">
        <f t="shared" si="32"/>
        <v>0</v>
      </c>
    </row>
    <row r="102" spans="1:19" s="79" customFormat="1" ht="30" customHeight="1" hidden="1">
      <c r="A102" s="4" t="s">
        <v>204</v>
      </c>
      <c r="B102" s="17"/>
      <c r="C102" s="37">
        <f>G102+K102+O102+S102</f>
        <v>0</v>
      </c>
      <c r="D102" s="41">
        <v>0</v>
      </c>
      <c r="E102" s="41">
        <v>0</v>
      </c>
      <c r="F102" s="41">
        <v>0</v>
      </c>
      <c r="G102" s="39">
        <f>D102+E102+F102</f>
        <v>0</v>
      </c>
      <c r="H102" s="41">
        <v>0</v>
      </c>
      <c r="I102" s="41">
        <v>0</v>
      </c>
      <c r="J102" s="41">
        <v>0</v>
      </c>
      <c r="K102" s="39">
        <f>H102+I102+J102</f>
        <v>0</v>
      </c>
      <c r="L102" s="41">
        <f>L103+L104</f>
        <v>0</v>
      </c>
      <c r="M102" s="41">
        <f>M103+M104</f>
        <v>0</v>
      </c>
      <c r="N102" s="178">
        <f>N103+N104</f>
        <v>0</v>
      </c>
      <c r="O102" s="39">
        <f>L102+M102+N102</f>
        <v>0</v>
      </c>
      <c r="P102" s="41">
        <f>P103+P104</f>
        <v>0</v>
      </c>
      <c r="Q102" s="41">
        <f>Q103+Q104</f>
        <v>0</v>
      </c>
      <c r="R102" s="41">
        <f>R103+R104</f>
        <v>0</v>
      </c>
      <c r="S102" s="39">
        <f>P102+Q102+R102</f>
        <v>0</v>
      </c>
    </row>
    <row r="103" spans="1:19" s="79" customFormat="1" ht="30" customHeight="1" hidden="1">
      <c r="A103" s="3" t="s">
        <v>183</v>
      </c>
      <c r="B103" s="17"/>
      <c r="C103" s="37">
        <f>G103+K103+O103+S103</f>
        <v>0</v>
      </c>
      <c r="D103" s="41"/>
      <c r="E103" s="41"/>
      <c r="F103" s="41"/>
      <c r="G103" s="39">
        <f>D103+E103+F103</f>
        <v>0</v>
      </c>
      <c r="H103" s="55"/>
      <c r="I103" s="55"/>
      <c r="J103" s="55"/>
      <c r="K103" s="39">
        <f>H103+I103+J103</f>
        <v>0</v>
      </c>
      <c r="L103" s="55"/>
      <c r="M103" s="179"/>
      <c r="N103" s="55"/>
      <c r="O103" s="39">
        <f>L103+M103+N103</f>
        <v>0</v>
      </c>
      <c r="P103" s="55"/>
      <c r="Q103" s="55"/>
      <c r="R103" s="55"/>
      <c r="S103" s="39">
        <f>P103+Q103+R103</f>
        <v>0</v>
      </c>
    </row>
    <row r="104" spans="1:19" s="79" customFormat="1" ht="27" customHeight="1" hidden="1">
      <c r="A104" s="3" t="s">
        <v>183</v>
      </c>
      <c r="B104" s="17"/>
      <c r="C104" s="37">
        <f>G104+K104+O104+S104</f>
        <v>0</v>
      </c>
      <c r="D104" s="41"/>
      <c r="E104" s="41"/>
      <c r="F104" s="41"/>
      <c r="G104" s="39">
        <f>D104+E104+F104</f>
        <v>0</v>
      </c>
      <c r="H104" s="55"/>
      <c r="I104" s="55"/>
      <c r="J104" s="55"/>
      <c r="K104" s="39">
        <f>H104+I104+J104</f>
        <v>0</v>
      </c>
      <c r="L104" s="55"/>
      <c r="M104" s="179"/>
      <c r="N104" s="55"/>
      <c r="O104" s="39">
        <f>L104+M104+N104</f>
        <v>0</v>
      </c>
      <c r="P104" s="55"/>
      <c r="Q104" s="55"/>
      <c r="R104" s="55"/>
      <c r="S104" s="39">
        <f>P104+Q104+R104</f>
        <v>0</v>
      </c>
    </row>
    <row r="105" spans="1:19" s="133" customFormat="1" ht="30" customHeight="1" hidden="1">
      <c r="A105" s="154" t="s">
        <v>193</v>
      </c>
      <c r="B105" s="109"/>
      <c r="C105" s="164">
        <f t="shared" si="30"/>
        <v>3179.6793399999997</v>
      </c>
      <c r="D105" s="49">
        <v>0</v>
      </c>
      <c r="E105" s="49">
        <v>0</v>
      </c>
      <c r="F105" s="49">
        <v>0</v>
      </c>
      <c r="G105" s="165">
        <f t="shared" si="31"/>
        <v>0</v>
      </c>
      <c r="H105" s="49">
        <v>0</v>
      </c>
      <c r="I105" s="49">
        <v>0</v>
      </c>
      <c r="J105" s="49">
        <v>0</v>
      </c>
      <c r="K105" s="165">
        <f t="shared" si="24"/>
        <v>0</v>
      </c>
      <c r="L105" s="49">
        <v>0</v>
      </c>
      <c r="M105" s="49">
        <v>2284.5629</v>
      </c>
      <c r="N105" s="49">
        <v>895.11644</v>
      </c>
      <c r="O105" s="165">
        <f t="shared" si="25"/>
        <v>3179.6793399999997</v>
      </c>
      <c r="P105" s="49">
        <v>0</v>
      </c>
      <c r="Q105" s="49">
        <v>0</v>
      </c>
      <c r="R105" s="49">
        <v>0</v>
      </c>
      <c r="S105" s="165">
        <f t="shared" si="32"/>
        <v>0</v>
      </c>
    </row>
    <row r="106" spans="1:19" s="78" customFormat="1" ht="27" customHeight="1" hidden="1">
      <c r="A106" s="106" t="s">
        <v>172</v>
      </c>
      <c r="B106" s="16"/>
      <c r="C106" s="164">
        <f>G106+K106+O106+S106</f>
        <v>0</v>
      </c>
      <c r="D106" s="49">
        <v>0</v>
      </c>
      <c r="E106" s="49">
        <v>0</v>
      </c>
      <c r="F106" s="49">
        <v>0</v>
      </c>
      <c r="G106" s="165">
        <f>D106+E106+F106</f>
        <v>0</v>
      </c>
      <c r="H106" s="49">
        <v>0</v>
      </c>
      <c r="I106" s="49">
        <v>0</v>
      </c>
      <c r="J106" s="49">
        <v>0</v>
      </c>
      <c r="K106" s="165">
        <f>H106+I106+J106</f>
        <v>0</v>
      </c>
      <c r="L106" s="49">
        <v>0</v>
      </c>
      <c r="M106" s="49">
        <v>0</v>
      </c>
      <c r="N106" s="49">
        <v>0</v>
      </c>
      <c r="O106" s="165">
        <f>L106+M106+N106</f>
        <v>0</v>
      </c>
      <c r="P106" s="49">
        <v>0</v>
      </c>
      <c r="Q106" s="49">
        <v>0</v>
      </c>
      <c r="R106" s="55">
        <v>0</v>
      </c>
      <c r="S106" s="165">
        <f>P106+Q106+R106</f>
        <v>0</v>
      </c>
    </row>
    <row r="107" spans="1:19" s="79" customFormat="1" ht="27" customHeight="1">
      <c r="A107" s="4" t="s">
        <v>234</v>
      </c>
      <c r="B107" s="17"/>
      <c r="C107" s="37">
        <f>G107+K107+O107+S107</f>
        <v>1001</v>
      </c>
      <c r="D107" s="41">
        <f>D108</f>
        <v>0</v>
      </c>
      <c r="E107" s="41">
        <f>E108</f>
        <v>0</v>
      </c>
      <c r="F107" s="41">
        <f>F108</f>
        <v>0</v>
      </c>
      <c r="G107" s="39">
        <f>D107+E107+F107</f>
        <v>0</v>
      </c>
      <c r="H107" s="41">
        <f>H108</f>
        <v>0</v>
      </c>
      <c r="I107" s="41">
        <f>I108</f>
        <v>0</v>
      </c>
      <c r="J107" s="41">
        <f>J108</f>
        <v>0</v>
      </c>
      <c r="K107" s="39">
        <f>H107+I107+J107</f>
        <v>0</v>
      </c>
      <c r="L107" s="41">
        <f>L108</f>
        <v>1001</v>
      </c>
      <c r="M107" s="41">
        <f>M108</f>
        <v>0</v>
      </c>
      <c r="N107" s="41">
        <f>N108</f>
        <v>0</v>
      </c>
      <c r="O107" s="39">
        <f>L107+M107+N107</f>
        <v>1001</v>
      </c>
      <c r="P107" s="41">
        <f>P108</f>
        <v>0</v>
      </c>
      <c r="Q107" s="41">
        <f>Q108</f>
        <v>0</v>
      </c>
      <c r="R107" s="41">
        <f>R108</f>
        <v>0</v>
      </c>
      <c r="S107" s="39">
        <f>P107+Q107+R107</f>
        <v>0</v>
      </c>
    </row>
    <row r="108" spans="1:20" s="79" customFormat="1" ht="27" customHeight="1">
      <c r="A108" s="3" t="s">
        <v>235</v>
      </c>
      <c r="B108" s="17"/>
      <c r="C108" s="37">
        <f>G108+K108+O108+S108</f>
        <v>1001</v>
      </c>
      <c r="D108" s="55">
        <v>0</v>
      </c>
      <c r="E108" s="55">
        <v>0</v>
      </c>
      <c r="F108" s="55">
        <v>0</v>
      </c>
      <c r="G108" s="39">
        <f>D108+E108+F108</f>
        <v>0</v>
      </c>
      <c r="H108" s="55">
        <v>0</v>
      </c>
      <c r="I108" s="55">
        <v>0</v>
      </c>
      <c r="J108" s="55">
        <v>0</v>
      </c>
      <c r="K108" s="39">
        <f>H108+I108+J108</f>
        <v>0</v>
      </c>
      <c r="L108" s="55">
        <v>1001</v>
      </c>
      <c r="M108" s="55">
        <v>0</v>
      </c>
      <c r="N108" s="55">
        <v>0</v>
      </c>
      <c r="O108" s="39">
        <f>L108+M108+N108</f>
        <v>1001</v>
      </c>
      <c r="P108" s="55">
        <v>0</v>
      </c>
      <c r="Q108" s="55">
        <v>0</v>
      </c>
      <c r="R108" s="55">
        <v>0</v>
      </c>
      <c r="S108" s="39">
        <f>P108+Q108+R108</f>
        <v>0</v>
      </c>
      <c r="T108" s="79">
        <v>1001</v>
      </c>
    </row>
    <row r="109" spans="1:19" s="79" customFormat="1" ht="27" customHeight="1">
      <c r="A109" s="4" t="s">
        <v>184</v>
      </c>
      <c r="B109" s="17" t="s">
        <v>58</v>
      </c>
      <c r="C109" s="37">
        <f aca="true" t="shared" si="37" ref="C109:C152">G109+K109+O109+S109</f>
        <v>2529.8</v>
      </c>
      <c r="D109" s="41">
        <f>D116+D114+D115</f>
        <v>187</v>
      </c>
      <c r="E109" s="41">
        <f>E116+E114+E115</f>
        <v>187</v>
      </c>
      <c r="F109" s="41">
        <f>F116+F114+F115</f>
        <v>187</v>
      </c>
      <c r="G109" s="39">
        <f t="shared" si="31"/>
        <v>561</v>
      </c>
      <c r="H109" s="41">
        <f>H116+H114+H115</f>
        <v>187</v>
      </c>
      <c r="I109" s="41">
        <f>I116+I114+I115</f>
        <v>187</v>
      </c>
      <c r="J109" s="41">
        <f>J116+J114+J115</f>
        <v>187</v>
      </c>
      <c r="K109" s="39">
        <f aca="true" t="shared" si="38" ref="K109:K152">H109+I109+J109</f>
        <v>561</v>
      </c>
      <c r="L109" s="41">
        <f>L116+L114+L115</f>
        <v>187</v>
      </c>
      <c r="M109" s="41">
        <f>M116+M114+M115</f>
        <v>187</v>
      </c>
      <c r="N109" s="41">
        <f>N116+N114+N115</f>
        <v>473</v>
      </c>
      <c r="O109" s="39">
        <f aca="true" t="shared" si="39" ref="O109:O152">L109+M109+N109</f>
        <v>847</v>
      </c>
      <c r="P109" s="41">
        <f>P116+P114+P115</f>
        <v>187</v>
      </c>
      <c r="Q109" s="41">
        <f>Q116+Q114+Q115</f>
        <v>187</v>
      </c>
      <c r="R109" s="41">
        <f>R116+R114+R115</f>
        <v>186.8</v>
      </c>
      <c r="S109" s="39">
        <f t="shared" si="32"/>
        <v>560.8</v>
      </c>
    </row>
    <row r="110" spans="1:19" s="79" customFormat="1" ht="49.5" customHeight="1" hidden="1">
      <c r="A110" s="4" t="s">
        <v>56</v>
      </c>
      <c r="B110" s="100" t="s">
        <v>128</v>
      </c>
      <c r="C110" s="37">
        <f t="shared" si="37"/>
        <v>12</v>
      </c>
      <c r="D110" s="41">
        <f>D111</f>
        <v>0</v>
      </c>
      <c r="E110" s="41">
        <f>E111</f>
        <v>1</v>
      </c>
      <c r="F110" s="41">
        <f>F111</f>
        <v>2</v>
      </c>
      <c r="G110" s="39">
        <f t="shared" si="31"/>
        <v>3</v>
      </c>
      <c r="H110" s="41">
        <f>H111</f>
        <v>0</v>
      </c>
      <c r="I110" s="41">
        <f>I111</f>
        <v>1</v>
      </c>
      <c r="J110" s="41">
        <f>J111</f>
        <v>2</v>
      </c>
      <c r="K110" s="39">
        <f t="shared" si="38"/>
        <v>3</v>
      </c>
      <c r="L110" s="41">
        <f>L111</f>
        <v>0</v>
      </c>
      <c r="M110" s="41">
        <f>M111</f>
        <v>1</v>
      </c>
      <c r="N110" s="41">
        <f>N111</f>
        <v>2</v>
      </c>
      <c r="O110" s="39">
        <f t="shared" si="39"/>
        <v>3</v>
      </c>
      <c r="P110" s="41">
        <f>P111</f>
        <v>0</v>
      </c>
      <c r="Q110" s="41">
        <f>Q111</f>
        <v>1</v>
      </c>
      <c r="R110" s="41">
        <f>R111</f>
        <v>2</v>
      </c>
      <c r="S110" s="39">
        <f t="shared" si="32"/>
        <v>3</v>
      </c>
    </row>
    <row r="111" spans="1:19" s="79" customFormat="1" ht="49.5" customHeight="1" hidden="1">
      <c r="A111" s="3" t="s">
        <v>130</v>
      </c>
      <c r="B111" s="35" t="s">
        <v>129</v>
      </c>
      <c r="C111" s="37">
        <f t="shared" si="37"/>
        <v>12</v>
      </c>
      <c r="D111" s="55">
        <v>0</v>
      </c>
      <c r="E111" s="55">
        <v>1</v>
      </c>
      <c r="F111" s="55">
        <v>2</v>
      </c>
      <c r="G111" s="56">
        <f t="shared" si="31"/>
        <v>3</v>
      </c>
      <c r="H111" s="55">
        <v>0</v>
      </c>
      <c r="I111" s="55">
        <v>1</v>
      </c>
      <c r="J111" s="55">
        <v>2</v>
      </c>
      <c r="K111" s="56">
        <f t="shared" si="38"/>
        <v>3</v>
      </c>
      <c r="L111" s="55">
        <v>0</v>
      </c>
      <c r="M111" s="55">
        <v>1</v>
      </c>
      <c r="N111" s="55">
        <v>2</v>
      </c>
      <c r="O111" s="56">
        <f t="shared" si="39"/>
        <v>3</v>
      </c>
      <c r="P111" s="55">
        <v>0</v>
      </c>
      <c r="Q111" s="55">
        <v>1</v>
      </c>
      <c r="R111" s="55">
        <v>2</v>
      </c>
      <c r="S111" s="39">
        <f t="shared" si="32"/>
        <v>3</v>
      </c>
    </row>
    <row r="112" spans="1:19" s="79" customFormat="1" ht="25.5" customHeight="1" hidden="1">
      <c r="A112" s="137" t="s">
        <v>56</v>
      </c>
      <c r="B112" s="47" t="s">
        <v>91</v>
      </c>
      <c r="C112" s="37">
        <f t="shared" si="37"/>
        <v>286</v>
      </c>
      <c r="D112" s="52">
        <f>D113+D118+D119</f>
        <v>0</v>
      </c>
      <c r="E112" s="52">
        <f>E113+E118+E119</f>
        <v>0</v>
      </c>
      <c r="F112" s="52">
        <f>F113+F118+F119</f>
        <v>0</v>
      </c>
      <c r="G112" s="54">
        <f t="shared" si="31"/>
        <v>0</v>
      </c>
      <c r="H112" s="52">
        <f>H113+H118+H119</f>
        <v>0</v>
      </c>
      <c r="I112" s="52">
        <f>I113+I118+I119</f>
        <v>0</v>
      </c>
      <c r="J112" s="52">
        <f>J113+J118+J119</f>
        <v>0</v>
      </c>
      <c r="K112" s="54">
        <f t="shared" si="38"/>
        <v>0</v>
      </c>
      <c r="L112" s="52">
        <f>L113+L118+L119</f>
        <v>0</v>
      </c>
      <c r="M112" s="52">
        <f>M113+M118+M119</f>
        <v>0</v>
      </c>
      <c r="N112" s="52">
        <f>N113+N118+N119</f>
        <v>286</v>
      </c>
      <c r="O112" s="39">
        <f t="shared" si="39"/>
        <v>286</v>
      </c>
      <c r="P112" s="52">
        <f>P113+P118+P119</f>
        <v>0</v>
      </c>
      <c r="Q112" s="52">
        <f>Q113+Q118+Q119</f>
        <v>0</v>
      </c>
      <c r="R112" s="52">
        <f>R113+R118+R119</f>
        <v>0</v>
      </c>
      <c r="S112" s="54">
        <f t="shared" si="32"/>
        <v>0</v>
      </c>
    </row>
    <row r="113" spans="1:19" s="144" customFormat="1" ht="25.5" customHeight="1" hidden="1">
      <c r="A113" s="113" t="s">
        <v>164</v>
      </c>
      <c r="B113" s="143" t="s">
        <v>115</v>
      </c>
      <c r="C113" s="40">
        <f t="shared" si="37"/>
        <v>286</v>
      </c>
      <c r="D113" s="52">
        <f>D116+D118</f>
        <v>0</v>
      </c>
      <c r="E113" s="52">
        <f>E116+E118</f>
        <v>0</v>
      </c>
      <c r="F113" s="52">
        <f>F116+F118</f>
        <v>0</v>
      </c>
      <c r="G113" s="54">
        <f t="shared" si="31"/>
        <v>0</v>
      </c>
      <c r="H113" s="52">
        <f>H116+H118</f>
        <v>0</v>
      </c>
      <c r="I113" s="52">
        <f>I116+I118</f>
        <v>0</v>
      </c>
      <c r="J113" s="52">
        <f>J116+J118</f>
        <v>0</v>
      </c>
      <c r="K113" s="54">
        <f t="shared" si="38"/>
        <v>0</v>
      </c>
      <c r="L113" s="52">
        <f>L116+L118</f>
        <v>0</v>
      </c>
      <c r="M113" s="52">
        <f>M116+M118</f>
        <v>0</v>
      </c>
      <c r="N113" s="52">
        <f>N116+N118</f>
        <v>286</v>
      </c>
      <c r="O113" s="54">
        <f t="shared" si="39"/>
        <v>286</v>
      </c>
      <c r="P113" s="52">
        <f>P116+P118</f>
        <v>0</v>
      </c>
      <c r="Q113" s="52">
        <f>Q116+Q118</f>
        <v>0</v>
      </c>
      <c r="R113" s="52">
        <f>R116+R118</f>
        <v>0</v>
      </c>
      <c r="S113" s="54">
        <f t="shared" si="32"/>
        <v>0</v>
      </c>
    </row>
    <row r="114" spans="1:20" s="81" customFormat="1" ht="28.5" customHeight="1">
      <c r="A114" s="3" t="s">
        <v>185</v>
      </c>
      <c r="B114" s="34" t="s">
        <v>151</v>
      </c>
      <c r="C114" s="37">
        <f>G114+K114+O114+S114</f>
        <v>2243.8</v>
      </c>
      <c r="D114" s="80">
        <v>187</v>
      </c>
      <c r="E114" s="80">
        <v>187</v>
      </c>
      <c r="F114" s="80">
        <v>187</v>
      </c>
      <c r="G114" s="39">
        <f>D114+E114+F114</f>
        <v>561</v>
      </c>
      <c r="H114" s="80">
        <v>187</v>
      </c>
      <c r="I114" s="80">
        <v>187</v>
      </c>
      <c r="J114" s="80">
        <v>187</v>
      </c>
      <c r="K114" s="39">
        <f>H114+I114+J114</f>
        <v>561</v>
      </c>
      <c r="L114" s="80">
        <v>187</v>
      </c>
      <c r="M114" s="80">
        <v>187</v>
      </c>
      <c r="N114" s="80">
        <v>187</v>
      </c>
      <c r="O114" s="39">
        <f>L114+M114+N114</f>
        <v>561</v>
      </c>
      <c r="P114" s="80">
        <v>187</v>
      </c>
      <c r="Q114" s="80">
        <v>187</v>
      </c>
      <c r="R114" s="80">
        <v>186.8</v>
      </c>
      <c r="S114" s="39">
        <f>P114+Q114+R114</f>
        <v>560.8</v>
      </c>
      <c r="T114" s="81">
        <v>2243.8</v>
      </c>
    </row>
    <row r="115" spans="1:19" s="81" customFormat="1" ht="30" customHeight="1" hidden="1">
      <c r="A115" s="3" t="s">
        <v>218</v>
      </c>
      <c r="B115" s="34"/>
      <c r="C115" s="37">
        <f>G115+K115+O115+S115</f>
        <v>0</v>
      </c>
      <c r="D115" s="80">
        <v>0</v>
      </c>
      <c r="E115" s="80">
        <v>0</v>
      </c>
      <c r="F115" s="80">
        <v>0</v>
      </c>
      <c r="G115" s="39">
        <f>D115+E115+F115</f>
        <v>0</v>
      </c>
      <c r="H115" s="80">
        <v>0</v>
      </c>
      <c r="I115" s="80">
        <v>0</v>
      </c>
      <c r="J115" s="80">
        <v>0</v>
      </c>
      <c r="K115" s="39">
        <f>H115+I115+J115</f>
        <v>0</v>
      </c>
      <c r="L115" s="80">
        <v>0</v>
      </c>
      <c r="M115" s="80">
        <v>0</v>
      </c>
      <c r="N115" s="80">
        <v>0</v>
      </c>
      <c r="O115" s="39">
        <f>L115+M115+N115</f>
        <v>0</v>
      </c>
      <c r="P115" s="80">
        <v>0</v>
      </c>
      <c r="Q115" s="80"/>
      <c r="R115" s="80"/>
      <c r="S115" s="39">
        <f>P115+Q115+R115</f>
        <v>0</v>
      </c>
    </row>
    <row r="116" spans="1:20" s="79" customFormat="1" ht="30" customHeight="1">
      <c r="A116" s="3" t="s">
        <v>206</v>
      </c>
      <c r="B116" s="11" t="s">
        <v>150</v>
      </c>
      <c r="C116" s="37">
        <f t="shared" si="37"/>
        <v>286</v>
      </c>
      <c r="D116" s="55">
        <v>0</v>
      </c>
      <c r="E116" s="55">
        <v>0</v>
      </c>
      <c r="F116" s="55">
        <v>0</v>
      </c>
      <c r="G116" s="39">
        <f t="shared" si="31"/>
        <v>0</v>
      </c>
      <c r="H116" s="55">
        <v>0</v>
      </c>
      <c r="I116" s="55">
        <v>0</v>
      </c>
      <c r="J116" s="55">
        <v>0</v>
      </c>
      <c r="K116" s="39">
        <f t="shared" si="38"/>
        <v>0</v>
      </c>
      <c r="L116" s="55">
        <v>0</v>
      </c>
      <c r="M116" s="55">
        <v>0</v>
      </c>
      <c r="N116" s="55">
        <v>286</v>
      </c>
      <c r="O116" s="39">
        <f t="shared" si="39"/>
        <v>286</v>
      </c>
      <c r="P116" s="55">
        <v>0</v>
      </c>
      <c r="Q116" s="55">
        <v>0</v>
      </c>
      <c r="R116" s="55">
        <v>0</v>
      </c>
      <c r="S116" s="39">
        <f t="shared" si="32"/>
        <v>0</v>
      </c>
      <c r="T116" s="79">
        <v>286</v>
      </c>
    </row>
    <row r="117" spans="1:19" s="79" customFormat="1" ht="0.75" customHeight="1" hidden="1">
      <c r="A117" s="4" t="s">
        <v>56</v>
      </c>
      <c r="B117" s="24" t="s">
        <v>116</v>
      </c>
      <c r="C117" s="37">
        <f t="shared" si="37"/>
        <v>2243.8</v>
      </c>
      <c r="D117" s="41">
        <f>D114</f>
        <v>187</v>
      </c>
      <c r="E117" s="41">
        <f>E114</f>
        <v>187</v>
      </c>
      <c r="F117" s="41">
        <f>F114</f>
        <v>187</v>
      </c>
      <c r="G117" s="39">
        <f t="shared" si="31"/>
        <v>561</v>
      </c>
      <c r="H117" s="41">
        <f>H114</f>
        <v>187</v>
      </c>
      <c r="I117" s="41">
        <f>I114</f>
        <v>187</v>
      </c>
      <c r="J117" s="41">
        <f>J114</f>
        <v>187</v>
      </c>
      <c r="K117" s="39">
        <f t="shared" si="38"/>
        <v>561</v>
      </c>
      <c r="L117" s="41">
        <f>L114</f>
        <v>187</v>
      </c>
      <c r="M117" s="41">
        <f>M114</f>
        <v>187</v>
      </c>
      <c r="N117" s="41">
        <f>N114</f>
        <v>187</v>
      </c>
      <c r="O117" s="39">
        <f t="shared" si="39"/>
        <v>561</v>
      </c>
      <c r="P117" s="41">
        <f>P114</f>
        <v>187</v>
      </c>
      <c r="Q117" s="41">
        <f>Q114</f>
        <v>187</v>
      </c>
      <c r="R117" s="41">
        <f>R114</f>
        <v>186.8</v>
      </c>
      <c r="S117" s="39">
        <f t="shared" si="32"/>
        <v>560.8</v>
      </c>
    </row>
    <row r="118" spans="1:19" s="81" customFormat="1" ht="28.5" customHeight="1" hidden="1">
      <c r="A118" s="154" t="s">
        <v>185</v>
      </c>
      <c r="B118" s="167" t="s">
        <v>117</v>
      </c>
      <c r="C118" s="155">
        <f>G118+K118+O118+S118</f>
        <v>0</v>
      </c>
      <c r="D118" s="168">
        <v>0</v>
      </c>
      <c r="E118" s="168">
        <v>0</v>
      </c>
      <c r="F118" s="168">
        <v>0</v>
      </c>
      <c r="G118" s="157">
        <f>D118+E118+F118</f>
        <v>0</v>
      </c>
      <c r="H118" s="168">
        <v>0</v>
      </c>
      <c r="I118" s="168">
        <v>0</v>
      </c>
      <c r="J118" s="168">
        <v>0</v>
      </c>
      <c r="K118" s="157">
        <f>H118+I118+J118</f>
        <v>0</v>
      </c>
      <c r="L118" s="168">
        <v>0</v>
      </c>
      <c r="M118" s="168">
        <v>0</v>
      </c>
      <c r="N118" s="168">
        <v>0</v>
      </c>
      <c r="O118" s="157">
        <f>L118+M118+N118</f>
        <v>0</v>
      </c>
      <c r="P118" s="168">
        <v>0</v>
      </c>
      <c r="Q118" s="168">
        <v>0</v>
      </c>
      <c r="R118" s="168">
        <v>0</v>
      </c>
      <c r="S118" s="54">
        <f>P118+Q118+R118</f>
        <v>0</v>
      </c>
    </row>
    <row r="119" spans="1:19" s="81" customFormat="1" ht="25.5" customHeight="1" hidden="1">
      <c r="A119" s="22" t="s">
        <v>96</v>
      </c>
      <c r="B119" s="107" t="s">
        <v>134</v>
      </c>
      <c r="C119" s="37">
        <f t="shared" si="37"/>
        <v>0</v>
      </c>
      <c r="D119" s="38">
        <f>D120</f>
        <v>0</v>
      </c>
      <c r="E119" s="38">
        <f>E120</f>
        <v>0</v>
      </c>
      <c r="F119" s="38">
        <f>F120</f>
        <v>0</v>
      </c>
      <c r="G119" s="39">
        <f t="shared" si="31"/>
        <v>0</v>
      </c>
      <c r="H119" s="38">
        <f>H120</f>
        <v>0</v>
      </c>
      <c r="I119" s="38">
        <f>I120</f>
        <v>0</v>
      </c>
      <c r="J119" s="38">
        <f>J120</f>
        <v>0</v>
      </c>
      <c r="K119" s="39">
        <f t="shared" si="38"/>
        <v>0</v>
      </c>
      <c r="L119" s="38">
        <f>L120</f>
        <v>0</v>
      </c>
      <c r="M119" s="80">
        <v>0</v>
      </c>
      <c r="N119" s="38"/>
      <c r="O119" s="39">
        <f t="shared" si="39"/>
        <v>0</v>
      </c>
      <c r="P119" s="38">
        <f>P120</f>
        <v>0</v>
      </c>
      <c r="Q119" s="38">
        <f>Q120</f>
        <v>0</v>
      </c>
      <c r="R119" s="38"/>
      <c r="S119" s="39">
        <f t="shared" si="32"/>
        <v>0</v>
      </c>
    </row>
    <row r="120" spans="1:19" s="81" customFormat="1" ht="25.5" customHeight="1" hidden="1">
      <c r="A120" s="3" t="s">
        <v>136</v>
      </c>
      <c r="B120" s="108" t="s">
        <v>135</v>
      </c>
      <c r="C120" s="37">
        <f t="shared" si="37"/>
        <v>0</v>
      </c>
      <c r="D120" s="80">
        <v>0</v>
      </c>
      <c r="E120" s="80">
        <v>0</v>
      </c>
      <c r="F120" s="80">
        <v>0</v>
      </c>
      <c r="G120" s="39">
        <f t="shared" si="31"/>
        <v>0</v>
      </c>
      <c r="H120" s="80">
        <v>0</v>
      </c>
      <c r="I120" s="80">
        <v>0</v>
      </c>
      <c r="J120" s="80">
        <v>0</v>
      </c>
      <c r="K120" s="39">
        <f t="shared" si="38"/>
        <v>0</v>
      </c>
      <c r="L120" s="80">
        <v>0</v>
      </c>
      <c r="M120" s="80">
        <v>0</v>
      </c>
      <c r="N120" s="80"/>
      <c r="O120" s="39">
        <f t="shared" si="39"/>
        <v>0</v>
      </c>
      <c r="P120" s="80">
        <v>0</v>
      </c>
      <c r="Q120" s="80">
        <v>0</v>
      </c>
      <c r="R120" s="80"/>
      <c r="S120" s="39">
        <f t="shared" si="32"/>
        <v>0</v>
      </c>
    </row>
    <row r="121" spans="1:19" s="81" customFormat="1" ht="27" customHeight="1" hidden="1">
      <c r="A121" s="45"/>
      <c r="B121" s="46" t="s">
        <v>91</v>
      </c>
      <c r="C121" s="40"/>
      <c r="D121" s="82"/>
      <c r="E121" s="82"/>
      <c r="F121" s="82"/>
      <c r="G121" s="54"/>
      <c r="H121" s="82"/>
      <c r="I121" s="82"/>
      <c r="J121" s="82"/>
      <c r="K121" s="54"/>
      <c r="L121" s="82"/>
      <c r="M121" s="80">
        <v>0</v>
      </c>
      <c r="N121" s="82"/>
      <c r="O121" s="54"/>
      <c r="P121" s="82"/>
      <c r="Q121" s="82"/>
      <c r="R121" s="82"/>
      <c r="S121" s="54"/>
    </row>
    <row r="122" spans="1:19" s="81" customFormat="1" ht="79.5" customHeight="1" hidden="1">
      <c r="A122" s="22" t="s">
        <v>96</v>
      </c>
      <c r="B122" s="24" t="s">
        <v>92</v>
      </c>
      <c r="C122" s="37">
        <f t="shared" si="37"/>
        <v>0</v>
      </c>
      <c r="D122" s="38">
        <f>D123</f>
        <v>0</v>
      </c>
      <c r="E122" s="38">
        <f>E123</f>
        <v>0</v>
      </c>
      <c r="F122" s="38">
        <f>F123</f>
        <v>0</v>
      </c>
      <c r="G122" s="39">
        <f t="shared" si="31"/>
        <v>0</v>
      </c>
      <c r="H122" s="38">
        <f>H123</f>
        <v>0</v>
      </c>
      <c r="I122" s="38">
        <f>I123</f>
        <v>0</v>
      </c>
      <c r="J122" s="38">
        <f>J123</f>
        <v>0</v>
      </c>
      <c r="K122" s="39">
        <f t="shared" si="38"/>
        <v>0</v>
      </c>
      <c r="L122" s="38">
        <f>L123</f>
        <v>0</v>
      </c>
      <c r="M122" s="80">
        <v>0</v>
      </c>
      <c r="N122" s="38">
        <f>N123</f>
        <v>0</v>
      </c>
      <c r="O122" s="39">
        <f t="shared" si="39"/>
        <v>0</v>
      </c>
      <c r="P122" s="38">
        <f>P123</f>
        <v>0</v>
      </c>
      <c r="Q122" s="38">
        <f>Q123</f>
        <v>0</v>
      </c>
      <c r="R122" s="38">
        <f>R123</f>
        <v>0</v>
      </c>
      <c r="S122" s="39">
        <f t="shared" si="32"/>
        <v>0</v>
      </c>
    </row>
    <row r="123" spans="1:19" s="81" customFormat="1" ht="79.5" customHeight="1" hidden="1">
      <c r="A123" s="20" t="s">
        <v>97</v>
      </c>
      <c r="B123" s="34" t="s">
        <v>93</v>
      </c>
      <c r="C123" s="37">
        <f t="shared" si="37"/>
        <v>0</v>
      </c>
      <c r="D123" s="80">
        <v>0</v>
      </c>
      <c r="E123" s="80">
        <v>0</v>
      </c>
      <c r="F123" s="80">
        <v>0</v>
      </c>
      <c r="G123" s="39">
        <f t="shared" si="31"/>
        <v>0</v>
      </c>
      <c r="H123" s="80"/>
      <c r="I123" s="80"/>
      <c r="J123" s="80"/>
      <c r="K123" s="39">
        <f t="shared" si="38"/>
        <v>0</v>
      </c>
      <c r="L123" s="80"/>
      <c r="M123" s="80">
        <v>0</v>
      </c>
      <c r="N123" s="80"/>
      <c r="O123" s="39">
        <f t="shared" si="39"/>
        <v>0</v>
      </c>
      <c r="P123" s="80"/>
      <c r="Q123" s="80"/>
      <c r="R123" s="80"/>
      <c r="S123" s="39">
        <f t="shared" si="32"/>
        <v>0</v>
      </c>
    </row>
    <row r="124" spans="1:19" s="81" customFormat="1" ht="27.75" customHeight="1" hidden="1">
      <c r="A124" s="4" t="s">
        <v>56</v>
      </c>
      <c r="B124" s="44" t="s">
        <v>94</v>
      </c>
      <c r="C124" s="37">
        <f t="shared" si="37"/>
        <v>0</v>
      </c>
      <c r="D124" s="38">
        <f>D125</f>
        <v>0</v>
      </c>
      <c r="E124" s="38">
        <f>E125</f>
        <v>0</v>
      </c>
      <c r="F124" s="38">
        <f>F125</f>
        <v>0</v>
      </c>
      <c r="G124" s="39">
        <f t="shared" si="31"/>
        <v>0</v>
      </c>
      <c r="H124" s="38">
        <f>H125</f>
        <v>0</v>
      </c>
      <c r="I124" s="38">
        <f>I125</f>
        <v>0</v>
      </c>
      <c r="J124" s="38">
        <f>J125</f>
        <v>0</v>
      </c>
      <c r="K124" s="39">
        <f t="shared" si="38"/>
        <v>0</v>
      </c>
      <c r="L124" s="38">
        <f>L125</f>
        <v>0</v>
      </c>
      <c r="M124" s="80">
        <v>0</v>
      </c>
      <c r="N124" s="38">
        <f>N125</f>
        <v>0</v>
      </c>
      <c r="O124" s="39">
        <f t="shared" si="39"/>
        <v>0</v>
      </c>
      <c r="P124" s="38">
        <f>P125</f>
        <v>0</v>
      </c>
      <c r="Q124" s="38">
        <f>Q125</f>
        <v>0</v>
      </c>
      <c r="R124" s="38">
        <f>R125</f>
        <v>0</v>
      </c>
      <c r="S124" s="39">
        <f t="shared" si="32"/>
        <v>0</v>
      </c>
    </row>
    <row r="125" spans="1:19" s="81" customFormat="1" ht="79.5" customHeight="1" hidden="1">
      <c r="A125" s="20" t="s">
        <v>98</v>
      </c>
      <c r="B125" s="15" t="s">
        <v>95</v>
      </c>
      <c r="C125" s="37">
        <f t="shared" si="37"/>
        <v>0</v>
      </c>
      <c r="D125" s="80">
        <v>0</v>
      </c>
      <c r="E125" s="80">
        <v>0</v>
      </c>
      <c r="F125" s="80">
        <v>0</v>
      </c>
      <c r="G125" s="39">
        <f t="shared" si="31"/>
        <v>0</v>
      </c>
      <c r="H125" s="80">
        <v>0</v>
      </c>
      <c r="I125" s="80">
        <v>0</v>
      </c>
      <c r="J125" s="80">
        <v>0</v>
      </c>
      <c r="K125" s="39">
        <f t="shared" si="38"/>
        <v>0</v>
      </c>
      <c r="L125" s="80">
        <v>0</v>
      </c>
      <c r="M125" s="80">
        <v>0</v>
      </c>
      <c r="N125" s="80">
        <v>0</v>
      </c>
      <c r="O125" s="39">
        <f t="shared" si="39"/>
        <v>0</v>
      </c>
      <c r="P125" s="80"/>
      <c r="Q125" s="80"/>
      <c r="R125" s="80"/>
      <c r="S125" s="39">
        <f t="shared" si="32"/>
        <v>0</v>
      </c>
    </row>
    <row r="126" spans="1:19" s="81" customFormat="1" ht="28.5" customHeight="1" hidden="1">
      <c r="A126" s="207" t="s">
        <v>90</v>
      </c>
      <c r="B126" s="208"/>
      <c r="C126" s="37"/>
      <c r="D126" s="80"/>
      <c r="E126" s="80"/>
      <c r="F126" s="80"/>
      <c r="G126" s="39"/>
      <c r="H126" s="80"/>
      <c r="I126" s="80"/>
      <c r="J126" s="80"/>
      <c r="K126" s="39"/>
      <c r="L126" s="80"/>
      <c r="M126" s="80">
        <v>0</v>
      </c>
      <c r="N126" s="80"/>
      <c r="O126" s="39"/>
      <c r="P126" s="80"/>
      <c r="Q126" s="80"/>
      <c r="R126" s="80"/>
      <c r="S126" s="39"/>
    </row>
    <row r="127" spans="1:19" s="81" customFormat="1" ht="46.5" customHeight="1" hidden="1">
      <c r="A127" s="166" t="s">
        <v>98</v>
      </c>
      <c r="B127" s="36" t="s">
        <v>95</v>
      </c>
      <c r="C127" s="40">
        <f t="shared" si="37"/>
        <v>0</v>
      </c>
      <c r="D127" s="82">
        <v>0</v>
      </c>
      <c r="E127" s="82">
        <v>0</v>
      </c>
      <c r="F127" s="82">
        <v>0</v>
      </c>
      <c r="G127" s="54">
        <f t="shared" si="31"/>
        <v>0</v>
      </c>
      <c r="H127" s="82">
        <v>0</v>
      </c>
      <c r="I127" s="82">
        <v>0</v>
      </c>
      <c r="J127" s="82">
        <v>0</v>
      </c>
      <c r="K127" s="54">
        <f>H127+I127+J127</f>
        <v>0</v>
      </c>
      <c r="L127" s="82">
        <v>0</v>
      </c>
      <c r="M127" s="80">
        <v>0</v>
      </c>
      <c r="N127" s="82">
        <v>0</v>
      </c>
      <c r="O127" s="54">
        <f>L127+M127+N127</f>
        <v>0</v>
      </c>
      <c r="P127" s="82"/>
      <c r="Q127" s="82"/>
      <c r="R127" s="82"/>
      <c r="S127" s="54">
        <f t="shared" si="32"/>
        <v>0</v>
      </c>
    </row>
    <row r="128" spans="1:19" s="2" customFormat="1" ht="28.5" customHeight="1">
      <c r="A128" s="4" t="s">
        <v>186</v>
      </c>
      <c r="B128" s="18" t="s">
        <v>15</v>
      </c>
      <c r="C128" s="37">
        <f t="shared" si="37"/>
        <v>604.7</v>
      </c>
      <c r="D128" s="41">
        <f>D130+D132</f>
        <v>33.4</v>
      </c>
      <c r="E128" s="41">
        <f>E130+E132</f>
        <v>47.4</v>
      </c>
      <c r="F128" s="41">
        <f>F130+F132</f>
        <v>48.7</v>
      </c>
      <c r="G128" s="39">
        <f t="shared" si="31"/>
        <v>129.5</v>
      </c>
      <c r="H128" s="41">
        <f>H130+H132</f>
        <v>40.4</v>
      </c>
      <c r="I128" s="41">
        <f>I130+I132</f>
        <v>40.4</v>
      </c>
      <c r="J128" s="41">
        <f>J130+J132</f>
        <v>46.7</v>
      </c>
      <c r="K128" s="39">
        <f t="shared" si="38"/>
        <v>127.5</v>
      </c>
      <c r="L128" s="41">
        <f>L130+L132</f>
        <v>45.7</v>
      </c>
      <c r="M128" s="41">
        <f>M130+M132</f>
        <v>45.7</v>
      </c>
      <c r="N128" s="41">
        <f>N130+N132</f>
        <v>39.4</v>
      </c>
      <c r="O128" s="39">
        <f t="shared" si="39"/>
        <v>130.8</v>
      </c>
      <c r="P128" s="41">
        <f>P130+P132</f>
        <v>50.4</v>
      </c>
      <c r="Q128" s="41">
        <f>Q130+Q132</f>
        <v>43.4</v>
      </c>
      <c r="R128" s="41">
        <f>R130+R132</f>
        <v>123.1</v>
      </c>
      <c r="S128" s="39">
        <f t="shared" si="32"/>
        <v>216.89999999999998</v>
      </c>
    </row>
    <row r="129" spans="1:19" s="161" customFormat="1" ht="28.5" customHeight="1" hidden="1">
      <c r="A129" s="113" t="s">
        <v>57</v>
      </c>
      <c r="B129" s="43" t="s">
        <v>15</v>
      </c>
      <c r="C129" s="37">
        <f t="shared" si="37"/>
        <v>590.4000000000001</v>
      </c>
      <c r="D129" s="52">
        <f>D134+D130</f>
        <v>31.58652</v>
      </c>
      <c r="E129" s="52">
        <f>E134+E130</f>
        <v>58.71006</v>
      </c>
      <c r="F129" s="52">
        <f>F134+F130</f>
        <v>19.78502</v>
      </c>
      <c r="G129" s="39">
        <f t="shared" si="31"/>
        <v>110.08160000000001</v>
      </c>
      <c r="H129" s="52">
        <f>H134+H130</f>
        <v>52.83546</v>
      </c>
      <c r="I129" s="52">
        <f>I134+I130</f>
        <v>12.5741</v>
      </c>
      <c r="J129" s="52">
        <f>J134+J130</f>
        <v>6.17387</v>
      </c>
      <c r="K129" s="39">
        <f t="shared" si="38"/>
        <v>71.58342999999999</v>
      </c>
      <c r="L129" s="52">
        <f>L134+L130</f>
        <v>21.00625</v>
      </c>
      <c r="M129" s="52">
        <f>M134+M130</f>
        <v>24.45225</v>
      </c>
      <c r="N129" s="52">
        <f>N134+N130</f>
        <v>28.97202</v>
      </c>
      <c r="O129" s="39">
        <f t="shared" si="39"/>
        <v>74.43052</v>
      </c>
      <c r="P129" s="52">
        <f>P134+P130</f>
        <v>48.58652</v>
      </c>
      <c r="Q129" s="52">
        <f>Q134+Q130</f>
        <v>234.91793</v>
      </c>
      <c r="R129" s="52">
        <f>R134+R130</f>
        <v>50.8</v>
      </c>
      <c r="S129" s="39">
        <f t="shared" si="32"/>
        <v>334.30445000000003</v>
      </c>
    </row>
    <row r="130" spans="1:19" s="161" customFormat="1" ht="33" customHeight="1">
      <c r="A130" s="4" t="s">
        <v>208</v>
      </c>
      <c r="B130" s="159"/>
      <c r="C130" s="37">
        <f t="shared" si="37"/>
        <v>131.8</v>
      </c>
      <c r="D130" s="41">
        <f>D131</f>
        <v>0</v>
      </c>
      <c r="E130" s="41">
        <f>E131</f>
        <v>14</v>
      </c>
      <c r="F130" s="41">
        <f>F131</f>
        <v>7</v>
      </c>
      <c r="G130" s="39">
        <f t="shared" si="31"/>
        <v>21</v>
      </c>
      <c r="H130" s="41">
        <f>H131</f>
        <v>7</v>
      </c>
      <c r="I130" s="41">
        <f>I131</f>
        <v>7</v>
      </c>
      <c r="J130" s="41">
        <f>J131</f>
        <v>5</v>
      </c>
      <c r="K130" s="39">
        <f t="shared" si="38"/>
        <v>19</v>
      </c>
      <c r="L130" s="41">
        <f>L131</f>
        <v>4</v>
      </c>
      <c r="M130" s="41">
        <f>M131</f>
        <v>4</v>
      </c>
      <c r="N130" s="41">
        <f>N131</f>
        <v>6</v>
      </c>
      <c r="O130" s="39">
        <f t="shared" si="39"/>
        <v>14</v>
      </c>
      <c r="P130" s="41">
        <f>P131</f>
        <v>17</v>
      </c>
      <c r="Q130" s="41">
        <f>Q131</f>
        <v>10</v>
      </c>
      <c r="R130" s="41">
        <f>R131</f>
        <v>50.8</v>
      </c>
      <c r="S130" s="39">
        <f t="shared" si="32"/>
        <v>77.8</v>
      </c>
    </row>
    <row r="131" spans="1:20" s="161" customFormat="1" ht="33" customHeight="1">
      <c r="A131" s="3" t="s">
        <v>236</v>
      </c>
      <c r="B131" s="159"/>
      <c r="C131" s="37">
        <f t="shared" si="37"/>
        <v>131.8</v>
      </c>
      <c r="D131" s="55">
        <v>0</v>
      </c>
      <c r="E131" s="55">
        <v>14</v>
      </c>
      <c r="F131" s="55">
        <v>7</v>
      </c>
      <c r="G131" s="56">
        <f t="shared" si="31"/>
        <v>21</v>
      </c>
      <c r="H131" s="55">
        <v>7</v>
      </c>
      <c r="I131" s="55">
        <v>7</v>
      </c>
      <c r="J131" s="55">
        <v>5</v>
      </c>
      <c r="K131" s="56">
        <f t="shared" si="38"/>
        <v>19</v>
      </c>
      <c r="L131" s="55">
        <v>4</v>
      </c>
      <c r="M131" s="55">
        <v>4</v>
      </c>
      <c r="N131" s="55">
        <v>6</v>
      </c>
      <c r="O131" s="56">
        <f t="shared" si="39"/>
        <v>14</v>
      </c>
      <c r="P131" s="55">
        <v>17</v>
      </c>
      <c r="Q131" s="55">
        <v>10</v>
      </c>
      <c r="R131" s="55">
        <v>50.8</v>
      </c>
      <c r="S131" s="39">
        <f t="shared" si="32"/>
        <v>77.8</v>
      </c>
      <c r="T131" s="2">
        <v>131.8</v>
      </c>
    </row>
    <row r="132" spans="1:19" s="161" customFormat="1" ht="33" customHeight="1">
      <c r="A132" s="4" t="s">
        <v>207</v>
      </c>
      <c r="B132" s="159"/>
      <c r="C132" s="37">
        <f t="shared" si="37"/>
        <v>472.9</v>
      </c>
      <c r="D132" s="41">
        <f>D133</f>
        <v>33.4</v>
      </c>
      <c r="E132" s="41">
        <f>E133</f>
        <v>33.4</v>
      </c>
      <c r="F132" s="41">
        <f>F133</f>
        <v>41.7</v>
      </c>
      <c r="G132" s="39">
        <f t="shared" si="31"/>
        <v>108.5</v>
      </c>
      <c r="H132" s="41">
        <f>H133</f>
        <v>33.4</v>
      </c>
      <c r="I132" s="41">
        <f>I133</f>
        <v>33.4</v>
      </c>
      <c r="J132" s="41">
        <f>J133</f>
        <v>41.7</v>
      </c>
      <c r="K132" s="39">
        <f t="shared" si="38"/>
        <v>108.5</v>
      </c>
      <c r="L132" s="41">
        <f>L133</f>
        <v>41.7</v>
      </c>
      <c r="M132" s="41">
        <f>M133</f>
        <v>41.7</v>
      </c>
      <c r="N132" s="41">
        <f>N133</f>
        <v>33.4</v>
      </c>
      <c r="O132" s="39">
        <f t="shared" si="39"/>
        <v>116.80000000000001</v>
      </c>
      <c r="P132" s="41">
        <f>P133</f>
        <v>33.4</v>
      </c>
      <c r="Q132" s="41">
        <f>Q133</f>
        <v>33.4</v>
      </c>
      <c r="R132" s="41">
        <f>R133</f>
        <v>72.3</v>
      </c>
      <c r="S132" s="39">
        <f t="shared" si="32"/>
        <v>139.1</v>
      </c>
    </row>
    <row r="133" spans="1:20" ht="32.25" customHeight="1">
      <c r="A133" s="3" t="s">
        <v>187</v>
      </c>
      <c r="B133" s="9" t="s">
        <v>152</v>
      </c>
      <c r="C133" s="192">
        <f t="shared" si="37"/>
        <v>472.9</v>
      </c>
      <c r="D133" s="55">
        <v>33.4</v>
      </c>
      <c r="E133" s="55">
        <v>33.4</v>
      </c>
      <c r="F133" s="55">
        <v>41.7</v>
      </c>
      <c r="G133" s="39">
        <f t="shared" si="31"/>
        <v>108.5</v>
      </c>
      <c r="H133" s="55">
        <v>33.4</v>
      </c>
      <c r="I133" s="55">
        <v>33.4</v>
      </c>
      <c r="J133" s="55">
        <v>41.7</v>
      </c>
      <c r="K133" s="39">
        <f t="shared" si="38"/>
        <v>108.5</v>
      </c>
      <c r="L133" s="55">
        <v>41.7</v>
      </c>
      <c r="M133" s="70">
        <v>41.7</v>
      </c>
      <c r="N133" s="55">
        <v>33.4</v>
      </c>
      <c r="O133" s="39">
        <f t="shared" si="39"/>
        <v>116.80000000000001</v>
      </c>
      <c r="P133" s="55">
        <v>33.4</v>
      </c>
      <c r="Q133" s="55">
        <v>33.4</v>
      </c>
      <c r="R133" s="55">
        <v>72.3</v>
      </c>
      <c r="S133" s="39">
        <f t="shared" si="32"/>
        <v>139.1</v>
      </c>
      <c r="T133" s="6">
        <v>472.9</v>
      </c>
    </row>
    <row r="134" spans="1:19" s="158" customFormat="1" ht="0" customHeight="1" hidden="1">
      <c r="A134" s="106" t="s">
        <v>165</v>
      </c>
      <c r="B134" s="46" t="s">
        <v>152</v>
      </c>
      <c r="C134" s="40">
        <f>G134+K134+O134+S134</f>
        <v>458.6</v>
      </c>
      <c r="D134" s="49">
        <v>31.58652</v>
      </c>
      <c r="E134" s="49">
        <v>44.71006</v>
      </c>
      <c r="F134" s="49">
        <v>12.78502</v>
      </c>
      <c r="G134" s="54">
        <f>D134+E134+F134</f>
        <v>89.08160000000001</v>
      </c>
      <c r="H134" s="49">
        <v>45.83546</v>
      </c>
      <c r="I134" s="49">
        <v>5.5741</v>
      </c>
      <c r="J134" s="49">
        <v>1.17387</v>
      </c>
      <c r="K134" s="54">
        <f>H134+I134+J134</f>
        <v>52.58343</v>
      </c>
      <c r="L134" s="49">
        <v>17.00625</v>
      </c>
      <c r="M134" s="189">
        <v>20.45225</v>
      </c>
      <c r="N134" s="156">
        <v>22.97202</v>
      </c>
      <c r="O134" s="54">
        <f>L134+M134+N134</f>
        <v>60.43052</v>
      </c>
      <c r="P134" s="55">
        <v>31.58652</v>
      </c>
      <c r="Q134" s="55">
        <v>224.91793</v>
      </c>
      <c r="R134" s="49">
        <v>0</v>
      </c>
      <c r="S134" s="157">
        <f aca="true" t="shared" si="40" ref="S134:S139">P134+Q134+R134</f>
        <v>256.50445</v>
      </c>
    </row>
    <row r="135" spans="1:19" s="2" customFormat="1" ht="31.5" customHeight="1">
      <c r="A135" s="22" t="s">
        <v>188</v>
      </c>
      <c r="B135" s="24" t="s">
        <v>83</v>
      </c>
      <c r="C135" s="37">
        <f t="shared" si="37"/>
        <v>1738</v>
      </c>
      <c r="D135" s="41">
        <f>D137</f>
        <v>600</v>
      </c>
      <c r="E135" s="41">
        <f>E137</f>
        <v>500</v>
      </c>
      <c r="F135" s="41">
        <f>F137</f>
        <v>338</v>
      </c>
      <c r="G135" s="39">
        <f t="shared" si="31"/>
        <v>1438</v>
      </c>
      <c r="H135" s="41">
        <f>H137</f>
        <v>0</v>
      </c>
      <c r="I135" s="41">
        <f>I137</f>
        <v>0</v>
      </c>
      <c r="J135" s="41">
        <f>J137</f>
        <v>0</v>
      </c>
      <c r="K135" s="39">
        <f t="shared" si="38"/>
        <v>0</v>
      </c>
      <c r="L135" s="41">
        <f>L137</f>
        <v>0</v>
      </c>
      <c r="M135" s="41">
        <f>M137</f>
        <v>0</v>
      </c>
      <c r="N135" s="41">
        <f>N137</f>
        <v>0</v>
      </c>
      <c r="O135" s="39">
        <f t="shared" si="39"/>
        <v>0</v>
      </c>
      <c r="P135" s="41">
        <f>P137</f>
        <v>0</v>
      </c>
      <c r="Q135" s="41">
        <f>Q137</f>
        <v>0</v>
      </c>
      <c r="R135" s="41">
        <f>R137</f>
        <v>300</v>
      </c>
      <c r="S135" s="54">
        <f t="shared" si="40"/>
        <v>300</v>
      </c>
    </row>
    <row r="136" spans="1:19" s="161" customFormat="1" ht="26.25" customHeight="1" hidden="1">
      <c r="A136" s="176" t="s">
        <v>188</v>
      </c>
      <c r="B136" s="171"/>
      <c r="C136" s="155">
        <f t="shared" si="37"/>
        <v>1738</v>
      </c>
      <c r="D136" s="160">
        <f aca="true" t="shared" si="41" ref="D136:F137">D137</f>
        <v>600</v>
      </c>
      <c r="E136" s="160">
        <f t="shared" si="41"/>
        <v>500</v>
      </c>
      <c r="F136" s="160">
        <f t="shared" si="41"/>
        <v>338</v>
      </c>
      <c r="G136" s="157">
        <f t="shared" si="31"/>
        <v>1438</v>
      </c>
      <c r="H136" s="160">
        <f aca="true" t="shared" si="42" ref="H136:J137">H137</f>
        <v>0</v>
      </c>
      <c r="I136" s="160">
        <f t="shared" si="42"/>
        <v>0</v>
      </c>
      <c r="J136" s="160">
        <f t="shared" si="42"/>
        <v>0</v>
      </c>
      <c r="K136" s="157">
        <f t="shared" si="38"/>
        <v>0</v>
      </c>
      <c r="L136" s="160">
        <f aca="true" t="shared" si="43" ref="L136:N137">L137</f>
        <v>0</v>
      </c>
      <c r="M136" s="160">
        <f t="shared" si="43"/>
        <v>0</v>
      </c>
      <c r="N136" s="160">
        <f t="shared" si="43"/>
        <v>0</v>
      </c>
      <c r="O136" s="157">
        <f t="shared" si="39"/>
        <v>0</v>
      </c>
      <c r="P136" s="160">
        <f aca="true" t="shared" si="44" ref="P136:R137">P137</f>
        <v>0</v>
      </c>
      <c r="Q136" s="160">
        <f t="shared" si="44"/>
        <v>0</v>
      </c>
      <c r="R136" s="160">
        <f t="shared" si="44"/>
        <v>300</v>
      </c>
      <c r="S136" s="157">
        <f t="shared" si="40"/>
        <v>300</v>
      </c>
    </row>
    <row r="137" spans="1:19" s="2" customFormat="1" ht="32.25" customHeight="1">
      <c r="A137" s="22" t="s">
        <v>189</v>
      </c>
      <c r="B137" s="24"/>
      <c r="C137" s="37">
        <f>G137+K137+O137+S137</f>
        <v>1738</v>
      </c>
      <c r="D137" s="41">
        <f t="shared" si="41"/>
        <v>600</v>
      </c>
      <c r="E137" s="41">
        <f t="shared" si="41"/>
        <v>500</v>
      </c>
      <c r="F137" s="41">
        <f t="shared" si="41"/>
        <v>338</v>
      </c>
      <c r="G137" s="39">
        <f>D137+E137+F137</f>
        <v>1438</v>
      </c>
      <c r="H137" s="41">
        <f t="shared" si="42"/>
        <v>0</v>
      </c>
      <c r="I137" s="41">
        <f t="shared" si="42"/>
        <v>0</v>
      </c>
      <c r="J137" s="41">
        <f t="shared" si="42"/>
        <v>0</v>
      </c>
      <c r="K137" s="39">
        <f>H137+I137+J137</f>
        <v>0</v>
      </c>
      <c r="L137" s="41">
        <f t="shared" si="43"/>
        <v>0</v>
      </c>
      <c r="M137" s="41">
        <f t="shared" si="43"/>
        <v>0</v>
      </c>
      <c r="N137" s="41">
        <f t="shared" si="43"/>
        <v>0</v>
      </c>
      <c r="O137" s="39">
        <f>L137+M137+N137</f>
        <v>0</v>
      </c>
      <c r="P137" s="41">
        <f t="shared" si="44"/>
        <v>0</v>
      </c>
      <c r="Q137" s="41">
        <f t="shared" si="44"/>
        <v>0</v>
      </c>
      <c r="R137" s="41">
        <f t="shared" si="44"/>
        <v>300</v>
      </c>
      <c r="S137" s="39">
        <f>P137+Q137+R137</f>
        <v>300</v>
      </c>
    </row>
    <row r="138" spans="1:20" s="132" customFormat="1" ht="30" customHeight="1">
      <c r="A138" s="20" t="s">
        <v>190</v>
      </c>
      <c r="B138" s="24"/>
      <c r="C138" s="37">
        <f t="shared" si="37"/>
        <v>1738</v>
      </c>
      <c r="D138" s="55">
        <v>600</v>
      </c>
      <c r="E138" s="55">
        <v>500</v>
      </c>
      <c r="F138" s="55">
        <v>338</v>
      </c>
      <c r="G138" s="39">
        <f t="shared" si="31"/>
        <v>1438</v>
      </c>
      <c r="H138" s="55">
        <v>0</v>
      </c>
      <c r="I138" s="55">
        <v>0</v>
      </c>
      <c r="J138" s="55">
        <v>0</v>
      </c>
      <c r="K138" s="39">
        <f t="shared" si="38"/>
        <v>0</v>
      </c>
      <c r="L138" s="55">
        <v>0</v>
      </c>
      <c r="M138" s="55">
        <v>0</v>
      </c>
      <c r="N138" s="55">
        <v>0</v>
      </c>
      <c r="O138" s="39">
        <f t="shared" si="39"/>
        <v>0</v>
      </c>
      <c r="P138" s="55">
        <v>0</v>
      </c>
      <c r="Q138" s="55">
        <v>0</v>
      </c>
      <c r="R138" s="55">
        <v>300</v>
      </c>
      <c r="S138" s="39">
        <f t="shared" si="40"/>
        <v>300</v>
      </c>
      <c r="T138" s="132">
        <v>1738</v>
      </c>
    </row>
    <row r="139" spans="1:19" ht="30" customHeight="1" hidden="1">
      <c r="A139" s="20" t="s">
        <v>86</v>
      </c>
      <c r="B139" s="34" t="s">
        <v>84</v>
      </c>
      <c r="C139" s="37">
        <f t="shared" si="37"/>
        <v>0</v>
      </c>
      <c r="D139" s="55">
        <v>0</v>
      </c>
      <c r="E139" s="55">
        <v>0</v>
      </c>
      <c r="F139" s="55">
        <v>0</v>
      </c>
      <c r="G139" s="39">
        <f t="shared" si="31"/>
        <v>0</v>
      </c>
      <c r="H139" s="70">
        <v>0</v>
      </c>
      <c r="I139" s="70">
        <v>0</v>
      </c>
      <c r="J139" s="70">
        <v>0</v>
      </c>
      <c r="K139" s="39">
        <f t="shared" si="38"/>
        <v>0</v>
      </c>
      <c r="L139" s="73">
        <v>0</v>
      </c>
      <c r="M139" s="73">
        <v>0</v>
      </c>
      <c r="N139" s="73">
        <v>0</v>
      </c>
      <c r="O139" s="39">
        <f t="shared" si="39"/>
        <v>0</v>
      </c>
      <c r="P139" s="73">
        <v>0</v>
      </c>
      <c r="Q139" s="73">
        <v>0</v>
      </c>
      <c r="R139" s="73">
        <v>0</v>
      </c>
      <c r="S139" s="54">
        <f t="shared" si="40"/>
        <v>0</v>
      </c>
    </row>
    <row r="140" spans="1:19" ht="32.25" customHeight="1" hidden="1">
      <c r="A140" s="4" t="s">
        <v>178</v>
      </c>
      <c r="B140" s="44" t="s">
        <v>106</v>
      </c>
      <c r="C140" s="37">
        <f t="shared" si="37"/>
        <v>0</v>
      </c>
      <c r="D140" s="41">
        <f aca="true" t="shared" si="45" ref="D140:F141">D142</f>
        <v>0</v>
      </c>
      <c r="E140" s="41">
        <f t="shared" si="45"/>
        <v>0</v>
      </c>
      <c r="F140" s="41">
        <f t="shared" si="45"/>
        <v>0</v>
      </c>
      <c r="G140" s="39">
        <f t="shared" si="31"/>
        <v>0</v>
      </c>
      <c r="H140" s="41">
        <f aca="true" t="shared" si="46" ref="H140:J141">H142</f>
        <v>0</v>
      </c>
      <c r="I140" s="41">
        <f t="shared" si="46"/>
        <v>0</v>
      </c>
      <c r="J140" s="41">
        <f t="shared" si="46"/>
        <v>0</v>
      </c>
      <c r="K140" s="39">
        <f t="shared" si="38"/>
        <v>0</v>
      </c>
      <c r="L140" s="41">
        <f aca="true" t="shared" si="47" ref="L140:N141">L142</f>
        <v>0</v>
      </c>
      <c r="M140" s="41">
        <f t="shared" si="47"/>
        <v>0</v>
      </c>
      <c r="N140" s="41">
        <f t="shared" si="47"/>
        <v>0</v>
      </c>
      <c r="O140" s="39">
        <f t="shared" si="39"/>
        <v>0</v>
      </c>
      <c r="P140" s="41">
        <f aca="true" t="shared" si="48" ref="P140:R141">P142</f>
        <v>0</v>
      </c>
      <c r="Q140" s="41">
        <f t="shared" si="48"/>
        <v>0</v>
      </c>
      <c r="R140" s="41">
        <f t="shared" si="48"/>
        <v>0</v>
      </c>
      <c r="S140" s="39">
        <f t="shared" si="32"/>
        <v>0</v>
      </c>
    </row>
    <row r="141" spans="1:19" s="131" customFormat="1" ht="39" customHeight="1" hidden="1">
      <c r="A141" s="113" t="s">
        <v>178</v>
      </c>
      <c r="B141" s="184" t="s">
        <v>106</v>
      </c>
      <c r="C141" s="40">
        <f>G141+K141+O141+S141</f>
        <v>0</v>
      </c>
      <c r="D141" s="52">
        <f t="shared" si="45"/>
        <v>0</v>
      </c>
      <c r="E141" s="52">
        <f t="shared" si="45"/>
        <v>0</v>
      </c>
      <c r="F141" s="52">
        <f t="shared" si="45"/>
        <v>0</v>
      </c>
      <c r="G141" s="54">
        <f>D141+E141+F141</f>
        <v>0</v>
      </c>
      <c r="H141" s="52">
        <f t="shared" si="46"/>
        <v>0</v>
      </c>
      <c r="I141" s="52">
        <f t="shared" si="46"/>
        <v>0</v>
      </c>
      <c r="J141" s="52">
        <f t="shared" si="46"/>
        <v>0</v>
      </c>
      <c r="K141" s="54">
        <f>H141+I141+J141</f>
        <v>0</v>
      </c>
      <c r="L141" s="52">
        <f t="shared" si="47"/>
        <v>0</v>
      </c>
      <c r="M141" s="52">
        <f t="shared" si="47"/>
        <v>0</v>
      </c>
      <c r="N141" s="52">
        <f t="shared" si="47"/>
        <v>0</v>
      </c>
      <c r="O141" s="54">
        <f>L141+M141+N141</f>
        <v>0</v>
      </c>
      <c r="P141" s="52">
        <f t="shared" si="48"/>
        <v>0</v>
      </c>
      <c r="Q141" s="52">
        <f t="shared" si="48"/>
        <v>0</v>
      </c>
      <c r="R141" s="52">
        <f t="shared" si="48"/>
        <v>0</v>
      </c>
      <c r="S141" s="54">
        <f>P141+Q141+R141</f>
        <v>0</v>
      </c>
    </row>
    <row r="142" spans="1:19" ht="32.25" customHeight="1" hidden="1">
      <c r="A142" s="3" t="s">
        <v>179</v>
      </c>
      <c r="B142" s="15"/>
      <c r="C142" s="152">
        <f t="shared" si="37"/>
        <v>0</v>
      </c>
      <c r="D142" s="55"/>
      <c r="E142" s="55"/>
      <c r="F142" s="55"/>
      <c r="G142" s="56">
        <f t="shared" si="31"/>
        <v>0</v>
      </c>
      <c r="H142" s="55"/>
      <c r="I142" s="55"/>
      <c r="J142" s="55"/>
      <c r="K142" s="56">
        <f t="shared" si="38"/>
        <v>0</v>
      </c>
      <c r="L142" s="55"/>
      <c r="M142" s="55"/>
      <c r="N142" s="55"/>
      <c r="O142" s="56">
        <f t="shared" si="39"/>
        <v>0</v>
      </c>
      <c r="P142" s="55"/>
      <c r="Q142" s="55"/>
      <c r="R142" s="55"/>
      <c r="S142" s="56">
        <f t="shared" si="32"/>
        <v>0</v>
      </c>
    </row>
    <row r="143" spans="1:19" ht="30" customHeight="1" hidden="1">
      <c r="A143" s="106" t="s">
        <v>179</v>
      </c>
      <c r="B143" s="36"/>
      <c r="C143" s="164">
        <f>G143+K143+O143+S143</f>
        <v>0</v>
      </c>
      <c r="D143" s="49"/>
      <c r="E143" s="49"/>
      <c r="F143" s="49"/>
      <c r="G143" s="165">
        <f>D143+E143+F143</f>
        <v>0</v>
      </c>
      <c r="H143" s="49"/>
      <c r="I143" s="49"/>
      <c r="J143" s="49"/>
      <c r="K143" s="165">
        <f t="shared" si="38"/>
        <v>0</v>
      </c>
      <c r="L143" s="49"/>
      <c r="M143" s="49"/>
      <c r="N143" s="49"/>
      <c r="O143" s="165">
        <f>L143+M143+N143</f>
        <v>0</v>
      </c>
      <c r="P143" s="55"/>
      <c r="Q143" s="49"/>
      <c r="R143" s="49"/>
      <c r="S143" s="56">
        <f>P143+Q143+R143</f>
        <v>0</v>
      </c>
    </row>
    <row r="144" spans="1:19" ht="26.25" customHeight="1" hidden="1">
      <c r="A144" s="4" t="s">
        <v>180</v>
      </c>
      <c r="B144" s="15" t="s">
        <v>106</v>
      </c>
      <c r="C144" s="37">
        <f t="shared" si="37"/>
        <v>0</v>
      </c>
      <c r="D144" s="41">
        <f>D145</f>
        <v>0</v>
      </c>
      <c r="E144" s="41">
        <f>E145</f>
        <v>0</v>
      </c>
      <c r="F144" s="41">
        <f>F145</f>
        <v>0</v>
      </c>
      <c r="G144" s="39">
        <f>D144+E144+F144</f>
        <v>0</v>
      </c>
      <c r="H144" s="41">
        <f>H145</f>
        <v>0</v>
      </c>
      <c r="I144" s="41">
        <f>I145</f>
        <v>0</v>
      </c>
      <c r="J144" s="68">
        <v>0</v>
      </c>
      <c r="K144" s="39">
        <f>H144+I144+J144</f>
        <v>0</v>
      </c>
      <c r="L144" s="74">
        <v>0</v>
      </c>
      <c r="M144" s="74">
        <v>0</v>
      </c>
      <c r="N144" s="74">
        <v>0</v>
      </c>
      <c r="O144" s="39">
        <f t="shared" si="39"/>
        <v>0</v>
      </c>
      <c r="P144" s="74">
        <v>0</v>
      </c>
      <c r="Q144" s="74">
        <v>0</v>
      </c>
      <c r="R144" s="74">
        <v>0</v>
      </c>
      <c r="S144" s="39">
        <f t="shared" si="32"/>
        <v>0</v>
      </c>
    </row>
    <row r="145" spans="1:19" s="131" customFormat="1" ht="24" customHeight="1" hidden="1">
      <c r="A145" s="3" t="s">
        <v>181</v>
      </c>
      <c r="B145" s="36" t="s">
        <v>106</v>
      </c>
      <c r="C145" s="37">
        <f>G145+K145+O145+S145</f>
        <v>0</v>
      </c>
      <c r="D145" s="55">
        <v>0</v>
      </c>
      <c r="E145" s="55">
        <v>0</v>
      </c>
      <c r="F145" s="55">
        <v>0</v>
      </c>
      <c r="G145" s="39">
        <f>D145+E145+F145</f>
        <v>0</v>
      </c>
      <c r="H145" s="70">
        <v>0</v>
      </c>
      <c r="I145" s="70">
        <v>0</v>
      </c>
      <c r="J145" s="70">
        <v>0</v>
      </c>
      <c r="K145" s="39">
        <f>H145+I145+J145</f>
        <v>0</v>
      </c>
      <c r="L145" s="73">
        <v>0</v>
      </c>
      <c r="M145" s="73">
        <v>0</v>
      </c>
      <c r="N145" s="73">
        <v>0</v>
      </c>
      <c r="O145" s="39">
        <f>L145+M145+N145</f>
        <v>0</v>
      </c>
      <c r="P145" s="73">
        <v>0</v>
      </c>
      <c r="Q145" s="73">
        <v>0</v>
      </c>
      <c r="R145" s="73">
        <v>0</v>
      </c>
      <c r="S145" s="39">
        <f>P145+Q145+R145</f>
        <v>0</v>
      </c>
    </row>
    <row r="146" spans="1:19" ht="55.5" customHeight="1">
      <c r="A146" s="201" t="s">
        <v>67</v>
      </c>
      <c r="B146" s="202"/>
      <c r="C146" s="169">
        <f>G146+K146+O146+S146</f>
        <v>20446</v>
      </c>
      <c r="D146" s="169">
        <f>D151</f>
        <v>1703</v>
      </c>
      <c r="E146" s="169">
        <f>E151</f>
        <v>1704</v>
      </c>
      <c r="F146" s="169">
        <f>F151</f>
        <v>1704</v>
      </c>
      <c r="G146" s="170">
        <f t="shared" si="31"/>
        <v>5111</v>
      </c>
      <c r="H146" s="169">
        <f aca="true" t="shared" si="49" ref="H146:J147">H151</f>
        <v>1704</v>
      </c>
      <c r="I146" s="169">
        <f t="shared" si="49"/>
        <v>1704</v>
      </c>
      <c r="J146" s="169">
        <f t="shared" si="49"/>
        <v>1704</v>
      </c>
      <c r="K146" s="170">
        <f t="shared" si="38"/>
        <v>5112</v>
      </c>
      <c r="L146" s="169">
        <f aca="true" t="shared" si="50" ref="L146:N147">L151</f>
        <v>1704</v>
      </c>
      <c r="M146" s="169">
        <f t="shared" si="50"/>
        <v>1704</v>
      </c>
      <c r="N146" s="169">
        <f t="shared" si="50"/>
        <v>1704</v>
      </c>
      <c r="O146" s="170">
        <f t="shared" si="39"/>
        <v>5112</v>
      </c>
      <c r="P146" s="169">
        <f aca="true" t="shared" si="51" ref="P146:R147">P151</f>
        <v>1704</v>
      </c>
      <c r="Q146" s="169">
        <f t="shared" si="51"/>
        <v>1704</v>
      </c>
      <c r="R146" s="169">
        <f t="shared" si="51"/>
        <v>1703</v>
      </c>
      <c r="S146" s="170">
        <f t="shared" si="32"/>
        <v>5111</v>
      </c>
    </row>
    <row r="147" spans="1:19" s="131" customFormat="1" ht="24.75" customHeight="1" hidden="1">
      <c r="A147" s="142" t="s">
        <v>90</v>
      </c>
      <c r="B147" s="36" t="s">
        <v>90</v>
      </c>
      <c r="C147" s="174">
        <f>G147+K147+O147+S147</f>
        <v>20986.924</v>
      </c>
      <c r="D147" s="174">
        <f>D152</f>
        <v>1703</v>
      </c>
      <c r="E147" s="174">
        <f>E152+E163</f>
        <v>1704</v>
      </c>
      <c r="F147" s="174">
        <f>F152</f>
        <v>1704</v>
      </c>
      <c r="G147" s="175">
        <f t="shared" si="31"/>
        <v>5111</v>
      </c>
      <c r="H147" s="174">
        <f t="shared" si="49"/>
        <v>1704</v>
      </c>
      <c r="I147" s="174">
        <f>I152+I163</f>
        <v>1704</v>
      </c>
      <c r="J147" s="174">
        <f t="shared" si="49"/>
        <v>1987.174</v>
      </c>
      <c r="K147" s="175">
        <f t="shared" si="38"/>
        <v>5395.174</v>
      </c>
      <c r="L147" s="174">
        <f t="shared" si="50"/>
        <v>1704</v>
      </c>
      <c r="M147" s="174">
        <f t="shared" si="50"/>
        <v>1933</v>
      </c>
      <c r="N147" s="174">
        <f t="shared" si="50"/>
        <v>1704</v>
      </c>
      <c r="O147" s="175">
        <f t="shared" si="39"/>
        <v>5341</v>
      </c>
      <c r="P147" s="174">
        <f t="shared" si="51"/>
        <v>1732.75</v>
      </c>
      <c r="Q147" s="174">
        <f t="shared" si="51"/>
        <v>1704</v>
      </c>
      <c r="R147" s="174">
        <f t="shared" si="51"/>
        <v>1703</v>
      </c>
      <c r="S147" s="175">
        <f t="shared" si="32"/>
        <v>5139.75</v>
      </c>
    </row>
    <row r="148" spans="1:19" ht="21.75" customHeight="1" hidden="1">
      <c r="A148" s="211" t="s">
        <v>17</v>
      </c>
      <c r="B148" s="212"/>
      <c r="C148" s="37">
        <f t="shared" si="37"/>
        <v>0</v>
      </c>
      <c r="D148" s="38">
        <f aca="true" t="shared" si="52" ref="D148:F149">D149</f>
        <v>0</v>
      </c>
      <c r="E148" s="38">
        <f t="shared" si="52"/>
        <v>0</v>
      </c>
      <c r="F148" s="38">
        <f t="shared" si="52"/>
        <v>0</v>
      </c>
      <c r="G148" s="39">
        <f t="shared" si="31"/>
        <v>0</v>
      </c>
      <c r="H148" s="38">
        <f aca="true" t="shared" si="53" ref="H148:J149">H149</f>
        <v>0</v>
      </c>
      <c r="I148" s="38">
        <f t="shared" si="53"/>
        <v>0</v>
      </c>
      <c r="J148" s="38">
        <f t="shared" si="53"/>
        <v>0</v>
      </c>
      <c r="K148" s="39">
        <f t="shared" si="38"/>
        <v>0</v>
      </c>
      <c r="L148" s="38">
        <f aca="true" t="shared" si="54" ref="L148:N149">L149</f>
        <v>0</v>
      </c>
      <c r="M148" s="38">
        <f t="shared" si="54"/>
        <v>0</v>
      </c>
      <c r="N148" s="38">
        <f t="shared" si="54"/>
        <v>0</v>
      </c>
      <c r="O148" s="39">
        <f t="shared" si="39"/>
        <v>0</v>
      </c>
      <c r="P148" s="38">
        <f aca="true" t="shared" si="55" ref="P148:R149">P149</f>
        <v>0</v>
      </c>
      <c r="Q148" s="38">
        <f t="shared" si="55"/>
        <v>0</v>
      </c>
      <c r="R148" s="38">
        <f t="shared" si="55"/>
        <v>0</v>
      </c>
      <c r="S148" s="39">
        <f t="shared" si="32"/>
        <v>0</v>
      </c>
    </row>
    <row r="149" spans="1:19" ht="22.5" customHeight="1" hidden="1">
      <c r="A149" s="30" t="s">
        <v>78</v>
      </c>
      <c r="B149" s="32" t="s">
        <v>79</v>
      </c>
      <c r="C149" s="37">
        <f t="shared" si="37"/>
        <v>0</v>
      </c>
      <c r="D149" s="38">
        <f t="shared" si="52"/>
        <v>0</v>
      </c>
      <c r="E149" s="38">
        <f t="shared" si="52"/>
        <v>0</v>
      </c>
      <c r="F149" s="38">
        <f t="shared" si="52"/>
        <v>0</v>
      </c>
      <c r="G149" s="39">
        <f t="shared" si="31"/>
        <v>0</v>
      </c>
      <c r="H149" s="38">
        <f t="shared" si="53"/>
        <v>0</v>
      </c>
      <c r="I149" s="38">
        <f t="shared" si="53"/>
        <v>0</v>
      </c>
      <c r="J149" s="38">
        <f t="shared" si="53"/>
        <v>0</v>
      </c>
      <c r="K149" s="39">
        <f t="shared" si="38"/>
        <v>0</v>
      </c>
      <c r="L149" s="38">
        <f t="shared" si="54"/>
        <v>0</v>
      </c>
      <c r="M149" s="38">
        <f t="shared" si="54"/>
        <v>0</v>
      </c>
      <c r="N149" s="38">
        <f t="shared" si="54"/>
        <v>0</v>
      </c>
      <c r="O149" s="39">
        <f t="shared" si="39"/>
        <v>0</v>
      </c>
      <c r="P149" s="38">
        <f t="shared" si="55"/>
        <v>0</v>
      </c>
      <c r="Q149" s="38">
        <f t="shared" si="55"/>
        <v>0</v>
      </c>
      <c r="R149" s="38">
        <f t="shared" si="55"/>
        <v>0</v>
      </c>
      <c r="S149" s="39">
        <f t="shared" si="32"/>
        <v>0</v>
      </c>
    </row>
    <row r="150" spans="1:19" ht="24.75" customHeight="1" hidden="1">
      <c r="A150" s="31" t="s">
        <v>78</v>
      </c>
      <c r="B150" s="33" t="s">
        <v>79</v>
      </c>
      <c r="C150" s="37">
        <f t="shared" si="37"/>
        <v>0</v>
      </c>
      <c r="D150" s="80">
        <v>0</v>
      </c>
      <c r="E150" s="80">
        <v>0</v>
      </c>
      <c r="F150" s="80">
        <v>0</v>
      </c>
      <c r="G150" s="39">
        <f t="shared" si="31"/>
        <v>0</v>
      </c>
      <c r="H150" s="80">
        <v>0</v>
      </c>
      <c r="I150" s="80">
        <v>0</v>
      </c>
      <c r="J150" s="80">
        <v>0</v>
      </c>
      <c r="K150" s="39">
        <f t="shared" si="38"/>
        <v>0</v>
      </c>
      <c r="L150" s="80">
        <v>0</v>
      </c>
      <c r="M150" s="80"/>
      <c r="N150" s="80"/>
      <c r="O150" s="39">
        <f t="shared" si="39"/>
        <v>0</v>
      </c>
      <c r="P150" s="80">
        <v>0</v>
      </c>
      <c r="Q150" s="80">
        <v>0</v>
      </c>
      <c r="R150" s="80">
        <v>0</v>
      </c>
      <c r="S150" s="39">
        <f t="shared" si="32"/>
        <v>0</v>
      </c>
    </row>
    <row r="151" spans="1:19" ht="25.5" customHeight="1">
      <c r="A151" s="4" t="s">
        <v>54</v>
      </c>
      <c r="B151" s="8" t="s">
        <v>7</v>
      </c>
      <c r="C151" s="37">
        <f t="shared" si="37"/>
        <v>20446</v>
      </c>
      <c r="D151" s="38">
        <f aca="true" t="shared" si="56" ref="D151:F152">D153+D163</f>
        <v>1703</v>
      </c>
      <c r="E151" s="38">
        <f t="shared" si="56"/>
        <v>1704</v>
      </c>
      <c r="F151" s="38">
        <f t="shared" si="56"/>
        <v>1704</v>
      </c>
      <c r="G151" s="39">
        <f t="shared" si="31"/>
        <v>5111</v>
      </c>
      <c r="H151" s="38">
        <f aca="true" t="shared" si="57" ref="H151:J152">H153+H163</f>
        <v>1704</v>
      </c>
      <c r="I151" s="38">
        <f t="shared" si="57"/>
        <v>1704</v>
      </c>
      <c r="J151" s="38">
        <f t="shared" si="57"/>
        <v>1704</v>
      </c>
      <c r="K151" s="39">
        <f t="shared" si="38"/>
        <v>5112</v>
      </c>
      <c r="L151" s="38">
        <f aca="true" t="shared" si="58" ref="L151:N152">L153+L163</f>
        <v>1704</v>
      </c>
      <c r="M151" s="38">
        <f t="shared" si="58"/>
        <v>1704</v>
      </c>
      <c r="N151" s="38">
        <f t="shared" si="58"/>
        <v>1704</v>
      </c>
      <c r="O151" s="39">
        <f t="shared" si="39"/>
        <v>5112</v>
      </c>
      <c r="P151" s="38">
        <f aca="true" t="shared" si="59" ref="P151:R152">P153+P163</f>
        <v>1704</v>
      </c>
      <c r="Q151" s="38">
        <f t="shared" si="59"/>
        <v>1704</v>
      </c>
      <c r="R151" s="38">
        <f t="shared" si="59"/>
        <v>1703</v>
      </c>
      <c r="S151" s="110">
        <f t="shared" si="32"/>
        <v>5111</v>
      </c>
    </row>
    <row r="152" spans="1:19" s="131" customFormat="1" ht="36" customHeight="1" hidden="1">
      <c r="A152" s="232" t="s">
        <v>173</v>
      </c>
      <c r="B152" s="233"/>
      <c r="C152" s="40">
        <f t="shared" si="37"/>
        <v>20986.924</v>
      </c>
      <c r="D152" s="140">
        <f t="shared" si="56"/>
        <v>1703</v>
      </c>
      <c r="E152" s="140">
        <f t="shared" si="56"/>
        <v>1704</v>
      </c>
      <c r="F152" s="140">
        <f t="shared" si="56"/>
        <v>1704</v>
      </c>
      <c r="G152" s="54">
        <f t="shared" si="31"/>
        <v>5111</v>
      </c>
      <c r="H152" s="140">
        <f t="shared" si="57"/>
        <v>1704</v>
      </c>
      <c r="I152" s="140">
        <f t="shared" si="57"/>
        <v>1704</v>
      </c>
      <c r="J152" s="140">
        <f t="shared" si="57"/>
        <v>1987.174</v>
      </c>
      <c r="K152" s="54">
        <f t="shared" si="38"/>
        <v>5395.174</v>
      </c>
      <c r="L152" s="140">
        <f t="shared" si="58"/>
        <v>1704</v>
      </c>
      <c r="M152" s="140">
        <f t="shared" si="58"/>
        <v>1933</v>
      </c>
      <c r="N152" s="140">
        <f t="shared" si="58"/>
        <v>1704</v>
      </c>
      <c r="O152" s="54">
        <f t="shared" si="39"/>
        <v>5341</v>
      </c>
      <c r="P152" s="140">
        <f>P154+P163</f>
        <v>1732.75</v>
      </c>
      <c r="Q152" s="140">
        <f t="shared" si="59"/>
        <v>1704</v>
      </c>
      <c r="R152" s="140">
        <f t="shared" si="59"/>
        <v>1703</v>
      </c>
      <c r="S152" s="141">
        <f t="shared" si="32"/>
        <v>5139.75</v>
      </c>
    </row>
    <row r="153" spans="1:19" s="79" customFormat="1" ht="25.5" customHeight="1">
      <c r="A153" s="4" t="s">
        <v>222</v>
      </c>
      <c r="B153" s="8" t="s">
        <v>14</v>
      </c>
      <c r="C153" s="37">
        <f aca="true" t="shared" si="60" ref="C153:C171">G153+K153+O153+S153</f>
        <v>20446</v>
      </c>
      <c r="D153" s="41">
        <f>D159+D160+D157</f>
        <v>1703</v>
      </c>
      <c r="E153" s="41">
        <f>E159+E160+E157</f>
        <v>1704</v>
      </c>
      <c r="F153" s="41">
        <f>F159+F160+F157</f>
        <v>1704</v>
      </c>
      <c r="G153" s="39">
        <f aca="true" t="shared" si="61" ref="G153:G160">D153+E153+F153</f>
        <v>5111</v>
      </c>
      <c r="H153" s="41">
        <f>H159+H160+H157</f>
        <v>1704</v>
      </c>
      <c r="I153" s="41">
        <f>I159+I160+I157</f>
        <v>1704</v>
      </c>
      <c r="J153" s="41">
        <f>J159+J160+J157</f>
        <v>1704</v>
      </c>
      <c r="K153" s="39">
        <f aca="true" t="shared" si="62" ref="K153:K160">H153+I153+J153</f>
        <v>5112</v>
      </c>
      <c r="L153" s="41">
        <f>L159+L160+L157</f>
        <v>1704</v>
      </c>
      <c r="M153" s="41">
        <f>M159+M160+M157+M155</f>
        <v>1704</v>
      </c>
      <c r="N153" s="41">
        <f>N159+N160+N157+N155</f>
        <v>1704</v>
      </c>
      <c r="O153" s="39">
        <f aca="true" t="shared" si="63" ref="O153:O160">L153+M153+N153</f>
        <v>5112</v>
      </c>
      <c r="P153" s="41">
        <f>P159+P160+P157+P155</f>
        <v>1704</v>
      </c>
      <c r="Q153" s="41">
        <f>Q159+Q160+Q157+Q155</f>
        <v>1704</v>
      </c>
      <c r="R153" s="41">
        <f>R159+R160+R157+R155</f>
        <v>1703</v>
      </c>
      <c r="S153" s="39">
        <f aca="true" t="shared" si="64" ref="S153:S162">P153+Q153+R153</f>
        <v>5111</v>
      </c>
    </row>
    <row r="154" spans="1:19" s="79" customFormat="1" ht="39" customHeight="1" hidden="1">
      <c r="A154" s="232" t="s">
        <v>223</v>
      </c>
      <c r="B154" s="233"/>
      <c r="C154" s="40">
        <f t="shared" si="60"/>
        <v>20717.5</v>
      </c>
      <c r="D154" s="52">
        <f>D159+D160+D158</f>
        <v>1703</v>
      </c>
      <c r="E154" s="52">
        <f>E159+E160+E158</f>
        <v>1704</v>
      </c>
      <c r="F154" s="52">
        <f>F159+F160+F158</f>
        <v>1704</v>
      </c>
      <c r="G154" s="54">
        <f t="shared" si="61"/>
        <v>5111</v>
      </c>
      <c r="H154" s="52">
        <f>H159+H160+H158</f>
        <v>1704</v>
      </c>
      <c r="I154" s="52">
        <f>I159+I160+I158</f>
        <v>1704</v>
      </c>
      <c r="J154" s="52">
        <f>J159+J160+J158</f>
        <v>1717.75</v>
      </c>
      <c r="K154" s="54">
        <f t="shared" si="62"/>
        <v>5125.75</v>
      </c>
      <c r="L154" s="52">
        <f>L159+L160+L158</f>
        <v>1704</v>
      </c>
      <c r="M154" s="52">
        <f>M159+M160+M158+M156</f>
        <v>1933</v>
      </c>
      <c r="N154" s="52">
        <f>N159+N160+N158+N156</f>
        <v>1704</v>
      </c>
      <c r="O154" s="54">
        <f t="shared" si="63"/>
        <v>5341</v>
      </c>
      <c r="P154" s="52">
        <f>P159+P160+P158+P156</f>
        <v>1732.75</v>
      </c>
      <c r="Q154" s="52">
        <f>Q159+Q160+Q158+Q156</f>
        <v>1704</v>
      </c>
      <c r="R154" s="52">
        <f>R159+R160+R158+R156</f>
        <v>1703</v>
      </c>
      <c r="S154" s="54">
        <f t="shared" si="64"/>
        <v>5139.75</v>
      </c>
    </row>
    <row r="155" spans="1:19" s="79" customFormat="1" ht="19.5" customHeight="1" hidden="1">
      <c r="A155" s="20" t="s">
        <v>226</v>
      </c>
      <c r="B155" s="187"/>
      <c r="C155" s="40">
        <f t="shared" si="60"/>
        <v>0</v>
      </c>
      <c r="D155" s="55">
        <v>0</v>
      </c>
      <c r="E155" s="55">
        <v>0</v>
      </c>
      <c r="F155" s="55">
        <v>0</v>
      </c>
      <c r="G155" s="54">
        <f t="shared" si="61"/>
        <v>0</v>
      </c>
      <c r="H155" s="55">
        <v>0</v>
      </c>
      <c r="I155" s="55">
        <v>0</v>
      </c>
      <c r="J155" s="55">
        <v>0</v>
      </c>
      <c r="K155" s="54">
        <f t="shared" si="62"/>
        <v>0</v>
      </c>
      <c r="L155" s="55">
        <v>0</v>
      </c>
      <c r="M155" s="55"/>
      <c r="N155" s="55">
        <v>0</v>
      </c>
      <c r="O155" s="54">
        <f t="shared" si="63"/>
        <v>0</v>
      </c>
      <c r="P155" s="55">
        <v>0</v>
      </c>
      <c r="Q155" s="55">
        <v>0</v>
      </c>
      <c r="R155" s="55">
        <v>0</v>
      </c>
      <c r="S155" s="54">
        <f t="shared" si="64"/>
        <v>0</v>
      </c>
    </row>
    <row r="156" spans="1:19" s="144" customFormat="1" ht="24.75" customHeight="1" hidden="1">
      <c r="A156" s="45" t="s">
        <v>226</v>
      </c>
      <c r="B156" s="187"/>
      <c r="C156" s="40">
        <f t="shared" si="60"/>
        <v>229</v>
      </c>
      <c r="D156" s="49">
        <v>0</v>
      </c>
      <c r="E156" s="49">
        <v>0</v>
      </c>
      <c r="F156" s="49">
        <v>0</v>
      </c>
      <c r="G156" s="54">
        <f t="shared" si="61"/>
        <v>0</v>
      </c>
      <c r="H156" s="49">
        <v>0</v>
      </c>
      <c r="I156" s="49">
        <v>0</v>
      </c>
      <c r="J156" s="49">
        <v>0</v>
      </c>
      <c r="K156" s="54">
        <f t="shared" si="62"/>
        <v>0</v>
      </c>
      <c r="L156" s="49">
        <v>0</v>
      </c>
      <c r="M156" s="49">
        <v>229</v>
      </c>
      <c r="N156" s="49">
        <v>0</v>
      </c>
      <c r="O156" s="54">
        <f t="shared" si="63"/>
        <v>229</v>
      </c>
      <c r="P156" s="49">
        <v>0</v>
      </c>
      <c r="Q156" s="49">
        <v>0</v>
      </c>
      <c r="R156" s="49">
        <v>0</v>
      </c>
      <c r="S156" s="54">
        <f t="shared" si="64"/>
        <v>0</v>
      </c>
    </row>
    <row r="157" spans="1:19" s="79" customFormat="1" ht="21.75" customHeight="1" hidden="1">
      <c r="A157" s="20" t="s">
        <v>221</v>
      </c>
      <c r="B157" s="187"/>
      <c r="C157" s="40">
        <f t="shared" si="60"/>
        <v>0</v>
      </c>
      <c r="D157" s="55">
        <v>0</v>
      </c>
      <c r="E157" s="55">
        <v>0</v>
      </c>
      <c r="F157" s="55">
        <v>0</v>
      </c>
      <c r="G157" s="54">
        <f t="shared" si="61"/>
        <v>0</v>
      </c>
      <c r="H157" s="55">
        <v>0</v>
      </c>
      <c r="I157" s="55">
        <v>0</v>
      </c>
      <c r="J157" s="55"/>
      <c r="K157" s="39">
        <f t="shared" si="62"/>
        <v>0</v>
      </c>
      <c r="L157" s="55">
        <v>0</v>
      </c>
      <c r="M157" s="55">
        <v>0</v>
      </c>
      <c r="N157" s="55">
        <v>0</v>
      </c>
      <c r="O157" s="39">
        <f t="shared" si="63"/>
        <v>0</v>
      </c>
      <c r="P157" s="55"/>
      <c r="Q157" s="55">
        <v>0</v>
      </c>
      <c r="R157" s="55">
        <v>0</v>
      </c>
      <c r="S157" s="39">
        <f t="shared" si="64"/>
        <v>0</v>
      </c>
    </row>
    <row r="158" spans="1:19" s="144" customFormat="1" ht="28.5" customHeight="1" hidden="1">
      <c r="A158" s="45" t="s">
        <v>221</v>
      </c>
      <c r="B158" s="187"/>
      <c r="C158" s="40">
        <f t="shared" si="60"/>
        <v>42.5</v>
      </c>
      <c r="D158" s="49">
        <v>0</v>
      </c>
      <c r="E158" s="49">
        <v>0</v>
      </c>
      <c r="F158" s="49">
        <v>0</v>
      </c>
      <c r="G158" s="54">
        <f t="shared" si="61"/>
        <v>0</v>
      </c>
      <c r="H158" s="49">
        <v>0</v>
      </c>
      <c r="I158" s="49">
        <v>0</v>
      </c>
      <c r="J158" s="49">
        <v>13.75</v>
      </c>
      <c r="K158" s="54">
        <f t="shared" si="62"/>
        <v>13.75</v>
      </c>
      <c r="L158" s="49">
        <v>0</v>
      </c>
      <c r="M158" s="49">
        <v>0</v>
      </c>
      <c r="N158" s="49">
        <v>0</v>
      </c>
      <c r="O158" s="54">
        <f t="shared" si="63"/>
        <v>0</v>
      </c>
      <c r="P158" s="49">
        <v>28.75</v>
      </c>
      <c r="Q158" s="49">
        <v>0</v>
      </c>
      <c r="R158" s="49">
        <v>0</v>
      </c>
      <c r="S158" s="54">
        <f t="shared" si="64"/>
        <v>28.75</v>
      </c>
    </row>
    <row r="159" spans="1:21" s="81" customFormat="1" ht="27" customHeight="1">
      <c r="A159" s="20" t="s">
        <v>201</v>
      </c>
      <c r="B159" s="21" t="s">
        <v>156</v>
      </c>
      <c r="C159" s="37">
        <f t="shared" si="60"/>
        <v>9250</v>
      </c>
      <c r="D159" s="80">
        <v>770</v>
      </c>
      <c r="E159" s="80">
        <v>771</v>
      </c>
      <c r="F159" s="80">
        <v>771</v>
      </c>
      <c r="G159" s="39">
        <f t="shared" si="61"/>
        <v>2312</v>
      </c>
      <c r="H159" s="80">
        <v>771</v>
      </c>
      <c r="I159" s="80">
        <v>771</v>
      </c>
      <c r="J159" s="80">
        <v>771</v>
      </c>
      <c r="K159" s="39">
        <f t="shared" si="62"/>
        <v>2313</v>
      </c>
      <c r="L159" s="80">
        <v>771</v>
      </c>
      <c r="M159" s="80">
        <v>771</v>
      </c>
      <c r="N159" s="80">
        <v>771</v>
      </c>
      <c r="O159" s="39">
        <f t="shared" si="63"/>
        <v>2313</v>
      </c>
      <c r="P159" s="80">
        <v>771</v>
      </c>
      <c r="Q159" s="80">
        <v>771</v>
      </c>
      <c r="R159" s="80">
        <v>770</v>
      </c>
      <c r="S159" s="39">
        <f t="shared" si="64"/>
        <v>2312</v>
      </c>
      <c r="T159" s="81">
        <v>9250</v>
      </c>
      <c r="U159" s="81" t="s">
        <v>232</v>
      </c>
    </row>
    <row r="160" spans="1:21" s="78" customFormat="1" ht="30" customHeight="1">
      <c r="A160" s="149" t="s">
        <v>201</v>
      </c>
      <c r="B160" s="19" t="s">
        <v>64</v>
      </c>
      <c r="C160" s="37">
        <f t="shared" si="60"/>
        <v>11196</v>
      </c>
      <c r="D160" s="55">
        <v>933</v>
      </c>
      <c r="E160" s="55">
        <v>933</v>
      </c>
      <c r="F160" s="55">
        <v>933</v>
      </c>
      <c r="G160" s="39">
        <f t="shared" si="61"/>
        <v>2799</v>
      </c>
      <c r="H160" s="55">
        <v>933</v>
      </c>
      <c r="I160" s="55">
        <v>933</v>
      </c>
      <c r="J160" s="55">
        <v>933</v>
      </c>
      <c r="K160" s="39">
        <f t="shared" si="62"/>
        <v>2799</v>
      </c>
      <c r="L160" s="55">
        <v>933</v>
      </c>
      <c r="M160" s="55">
        <v>933</v>
      </c>
      <c r="N160" s="55">
        <v>933</v>
      </c>
      <c r="O160" s="39">
        <f t="shared" si="63"/>
        <v>2799</v>
      </c>
      <c r="P160" s="55">
        <v>933</v>
      </c>
      <c r="Q160" s="55">
        <v>933</v>
      </c>
      <c r="R160" s="55">
        <v>933</v>
      </c>
      <c r="S160" s="39">
        <f t="shared" si="64"/>
        <v>2799</v>
      </c>
      <c r="T160" s="78">
        <v>11196</v>
      </c>
      <c r="U160" s="78" t="s">
        <v>233</v>
      </c>
    </row>
    <row r="161" spans="1:19" s="79" customFormat="1" ht="0" customHeight="1" hidden="1">
      <c r="A161" s="4" t="s">
        <v>167</v>
      </c>
      <c r="B161" s="17" t="s">
        <v>153</v>
      </c>
      <c r="C161" s="37">
        <f t="shared" si="60"/>
        <v>0</v>
      </c>
      <c r="D161" s="41">
        <f>D163</f>
        <v>0</v>
      </c>
      <c r="E161" s="41">
        <f>E163</f>
        <v>0</v>
      </c>
      <c r="F161" s="41">
        <f>F163</f>
        <v>0</v>
      </c>
      <c r="G161" s="39">
        <f aca="true" t="shared" si="65" ref="G161:G166">F161+E161+D161</f>
        <v>0</v>
      </c>
      <c r="H161" s="41">
        <f>H163</f>
        <v>0</v>
      </c>
      <c r="I161" s="41">
        <f>I163</f>
        <v>0</v>
      </c>
      <c r="J161" s="41">
        <f>J163</f>
        <v>0</v>
      </c>
      <c r="K161" s="39">
        <f aca="true" t="shared" si="66" ref="K161:K166">J161+I161+H161</f>
        <v>0</v>
      </c>
      <c r="L161" s="41">
        <f>L163</f>
        <v>0</v>
      </c>
      <c r="M161" s="41">
        <f>M163</f>
        <v>0</v>
      </c>
      <c r="N161" s="41">
        <f>N163</f>
        <v>0</v>
      </c>
      <c r="O161" s="39">
        <f aca="true" t="shared" si="67" ref="O161:O166">N161+M161+L161</f>
        <v>0</v>
      </c>
      <c r="P161" s="41">
        <f>P163</f>
        <v>0</v>
      </c>
      <c r="Q161" s="41">
        <f>Q163</f>
        <v>0</v>
      </c>
      <c r="R161" s="41">
        <f>R163</f>
        <v>0</v>
      </c>
      <c r="S161" s="39">
        <f t="shared" si="64"/>
        <v>0</v>
      </c>
    </row>
    <row r="162" spans="1:19" s="78" customFormat="1" ht="24" customHeight="1" hidden="1">
      <c r="A162" s="106" t="s">
        <v>68</v>
      </c>
      <c r="B162" s="109" t="s">
        <v>60</v>
      </c>
      <c r="C162" s="40">
        <f t="shared" si="60"/>
        <v>0</v>
      </c>
      <c r="D162" s="49"/>
      <c r="E162" s="49"/>
      <c r="F162" s="49"/>
      <c r="G162" s="54">
        <f>F162+E162+D162</f>
        <v>0</v>
      </c>
      <c r="H162" s="49"/>
      <c r="I162" s="49"/>
      <c r="J162" s="49">
        <v>0</v>
      </c>
      <c r="K162" s="54">
        <f>J162+I162+H162</f>
        <v>0</v>
      </c>
      <c r="L162" s="49"/>
      <c r="M162" s="49"/>
      <c r="N162" s="49"/>
      <c r="O162" s="54">
        <f>N162+M162+L162</f>
        <v>0</v>
      </c>
      <c r="P162" s="49"/>
      <c r="Q162" s="49"/>
      <c r="R162" s="49"/>
      <c r="S162" s="54">
        <f t="shared" si="64"/>
        <v>0</v>
      </c>
    </row>
    <row r="163" spans="1:19" s="79" customFormat="1" ht="26.25" customHeight="1" hidden="1">
      <c r="A163" s="151" t="s">
        <v>192</v>
      </c>
      <c r="B163" s="24" t="s">
        <v>90</v>
      </c>
      <c r="C163" s="37">
        <f t="shared" si="60"/>
        <v>0</v>
      </c>
      <c r="D163" s="41">
        <f aca="true" t="shared" si="68" ref="D163:F164">D165</f>
        <v>0</v>
      </c>
      <c r="E163" s="41">
        <f t="shared" si="68"/>
        <v>0</v>
      </c>
      <c r="F163" s="41">
        <f t="shared" si="68"/>
        <v>0</v>
      </c>
      <c r="G163" s="39">
        <f t="shared" si="65"/>
        <v>0</v>
      </c>
      <c r="H163" s="41">
        <f aca="true" t="shared" si="69" ref="H163:J164">H165</f>
        <v>0</v>
      </c>
      <c r="I163" s="41">
        <f t="shared" si="69"/>
        <v>0</v>
      </c>
      <c r="J163" s="41">
        <f t="shared" si="69"/>
        <v>0</v>
      </c>
      <c r="K163" s="39">
        <f t="shared" si="66"/>
        <v>0</v>
      </c>
      <c r="L163" s="41">
        <f aca="true" t="shared" si="70" ref="L163:N164">L165</f>
        <v>0</v>
      </c>
      <c r="M163" s="41">
        <f t="shared" si="70"/>
        <v>0</v>
      </c>
      <c r="N163" s="41">
        <f t="shared" si="70"/>
        <v>0</v>
      </c>
      <c r="O163" s="39">
        <f t="shared" si="67"/>
        <v>0</v>
      </c>
      <c r="P163" s="41">
        <f>P165+P167</f>
        <v>0</v>
      </c>
      <c r="Q163" s="41">
        <f aca="true" t="shared" si="71" ref="P163:R164">Q165</f>
        <v>0</v>
      </c>
      <c r="R163" s="41">
        <f t="shared" si="71"/>
        <v>0</v>
      </c>
      <c r="S163" s="39">
        <f aca="true" t="shared" si="72" ref="S163:S171">R163+Q163+P163</f>
        <v>0</v>
      </c>
    </row>
    <row r="164" spans="1:19" s="79" customFormat="1" ht="35.25" customHeight="1" hidden="1">
      <c r="A164" s="173" t="s">
        <v>195</v>
      </c>
      <c r="B164" s="24"/>
      <c r="C164" s="40">
        <f>G164+K164+O164+S164</f>
        <v>269.424</v>
      </c>
      <c r="D164" s="52">
        <f t="shared" si="68"/>
        <v>0</v>
      </c>
      <c r="E164" s="52">
        <f t="shared" si="68"/>
        <v>0</v>
      </c>
      <c r="F164" s="52">
        <f t="shared" si="68"/>
        <v>0</v>
      </c>
      <c r="G164" s="54">
        <f>F164+E164+D164</f>
        <v>0</v>
      </c>
      <c r="H164" s="52">
        <f t="shared" si="69"/>
        <v>0</v>
      </c>
      <c r="I164" s="52">
        <f t="shared" si="69"/>
        <v>0</v>
      </c>
      <c r="J164" s="52">
        <f t="shared" si="69"/>
        <v>269.424</v>
      </c>
      <c r="K164" s="54">
        <f>J164+I164+H164</f>
        <v>269.424</v>
      </c>
      <c r="L164" s="52">
        <f t="shared" si="70"/>
        <v>0</v>
      </c>
      <c r="M164" s="52">
        <f t="shared" si="70"/>
        <v>0</v>
      </c>
      <c r="N164" s="52">
        <f t="shared" si="70"/>
        <v>0</v>
      </c>
      <c r="O164" s="54">
        <f>N164+M164+L164</f>
        <v>0</v>
      </c>
      <c r="P164" s="52">
        <f t="shared" si="71"/>
        <v>0</v>
      </c>
      <c r="Q164" s="52">
        <f t="shared" si="71"/>
        <v>0</v>
      </c>
      <c r="R164" s="52">
        <f t="shared" si="71"/>
        <v>0</v>
      </c>
      <c r="S164" s="54">
        <f t="shared" si="72"/>
        <v>0</v>
      </c>
    </row>
    <row r="165" spans="1:19" s="79" customFormat="1" ht="30" customHeight="1" hidden="1">
      <c r="A165" s="172" t="s">
        <v>224</v>
      </c>
      <c r="B165" s="24"/>
      <c r="C165" s="37">
        <f>G165+K165+O165+S165</f>
        <v>0</v>
      </c>
      <c r="D165" s="103">
        <v>0</v>
      </c>
      <c r="E165" s="103">
        <v>0</v>
      </c>
      <c r="F165" s="103">
        <v>0</v>
      </c>
      <c r="G165" s="39">
        <f t="shared" si="65"/>
        <v>0</v>
      </c>
      <c r="H165" s="103">
        <v>0</v>
      </c>
      <c r="I165" s="103">
        <v>0</v>
      </c>
      <c r="J165" s="103"/>
      <c r="K165" s="39">
        <f t="shared" si="66"/>
        <v>0</v>
      </c>
      <c r="L165" s="103">
        <v>0</v>
      </c>
      <c r="M165" s="103">
        <v>0</v>
      </c>
      <c r="N165" s="103">
        <v>0</v>
      </c>
      <c r="O165" s="39">
        <f t="shared" si="67"/>
        <v>0</v>
      </c>
      <c r="P165" s="103">
        <v>0</v>
      </c>
      <c r="Q165" s="103">
        <v>0</v>
      </c>
      <c r="R165" s="103">
        <v>0</v>
      </c>
      <c r="S165" s="39">
        <f t="shared" si="72"/>
        <v>0</v>
      </c>
    </row>
    <row r="166" spans="1:19" s="144" customFormat="1" ht="33.75" customHeight="1" hidden="1">
      <c r="A166" s="180" t="s">
        <v>225</v>
      </c>
      <c r="B166" s="181"/>
      <c r="C166" s="40">
        <f>G166+K166+O166+S166</f>
        <v>269.424</v>
      </c>
      <c r="D166" s="182">
        <v>0</v>
      </c>
      <c r="E166" s="182">
        <v>0</v>
      </c>
      <c r="F166" s="182">
        <v>0</v>
      </c>
      <c r="G166" s="54">
        <f t="shared" si="65"/>
        <v>0</v>
      </c>
      <c r="H166" s="182">
        <v>0</v>
      </c>
      <c r="I166" s="182">
        <v>0</v>
      </c>
      <c r="J166" s="182">
        <v>269.424</v>
      </c>
      <c r="K166" s="54">
        <f t="shared" si="66"/>
        <v>269.424</v>
      </c>
      <c r="L166" s="182">
        <v>0</v>
      </c>
      <c r="M166" s="182">
        <v>0</v>
      </c>
      <c r="N166" s="182">
        <v>0</v>
      </c>
      <c r="O166" s="54">
        <f t="shared" si="67"/>
        <v>0</v>
      </c>
      <c r="P166" s="182">
        <v>0</v>
      </c>
      <c r="Q166" s="182">
        <v>0</v>
      </c>
      <c r="R166" s="182">
        <v>0</v>
      </c>
      <c r="S166" s="54">
        <f t="shared" si="72"/>
        <v>0</v>
      </c>
    </row>
    <row r="167" spans="1:19" s="144" customFormat="1" ht="33.75" customHeight="1" hidden="1">
      <c r="A167" s="172" t="s">
        <v>227</v>
      </c>
      <c r="B167" s="193"/>
      <c r="C167" s="37">
        <f t="shared" si="60"/>
        <v>0</v>
      </c>
      <c r="D167" s="103">
        <v>0</v>
      </c>
      <c r="E167" s="103">
        <v>0</v>
      </c>
      <c r="F167" s="103">
        <v>0</v>
      </c>
      <c r="G167" s="39">
        <f>F167+E167+D167</f>
        <v>0</v>
      </c>
      <c r="H167" s="103">
        <v>0</v>
      </c>
      <c r="I167" s="103">
        <v>0</v>
      </c>
      <c r="J167" s="103">
        <v>0</v>
      </c>
      <c r="K167" s="39">
        <f>J167+I167+H167</f>
        <v>0</v>
      </c>
      <c r="L167" s="103">
        <v>0</v>
      </c>
      <c r="M167" s="103">
        <v>0</v>
      </c>
      <c r="N167" s="103">
        <v>0</v>
      </c>
      <c r="O167" s="39">
        <f>N167+M167+L167</f>
        <v>0</v>
      </c>
      <c r="P167" s="103"/>
      <c r="Q167" s="103">
        <v>0</v>
      </c>
      <c r="R167" s="103">
        <v>0</v>
      </c>
      <c r="S167" s="39">
        <f t="shared" si="72"/>
        <v>0</v>
      </c>
    </row>
    <row r="168" spans="1:19" s="79" customFormat="1" ht="33.75" customHeight="1">
      <c r="A168" s="205" t="s">
        <v>220</v>
      </c>
      <c r="B168" s="206"/>
      <c r="C168" s="37">
        <f t="shared" si="60"/>
        <v>30</v>
      </c>
      <c r="D168" s="186">
        <f>D169</f>
        <v>0</v>
      </c>
      <c r="E168" s="186">
        <f aca="true" t="shared" si="73" ref="E168:F170">E169</f>
        <v>0</v>
      </c>
      <c r="F168" s="186">
        <f t="shared" si="73"/>
        <v>0</v>
      </c>
      <c r="G168" s="39">
        <f>F168+E168+D168</f>
        <v>0</v>
      </c>
      <c r="H168" s="186">
        <f aca="true" t="shared" si="74" ref="H168:J170">H169</f>
        <v>0</v>
      </c>
      <c r="I168" s="186">
        <f t="shared" si="74"/>
        <v>1</v>
      </c>
      <c r="J168" s="186">
        <f t="shared" si="74"/>
        <v>7</v>
      </c>
      <c r="K168" s="39">
        <f>J168+I168+H168</f>
        <v>8</v>
      </c>
      <c r="L168" s="186">
        <f aca="true" t="shared" si="75" ref="L168:N170">L169</f>
        <v>7</v>
      </c>
      <c r="M168" s="186">
        <f t="shared" si="75"/>
        <v>0</v>
      </c>
      <c r="N168" s="186">
        <f t="shared" si="75"/>
        <v>8</v>
      </c>
      <c r="O168" s="39">
        <f>N168+M168+L168</f>
        <v>15</v>
      </c>
      <c r="P168" s="186">
        <f aca="true" t="shared" si="76" ref="P168:R170">P169</f>
        <v>4</v>
      </c>
      <c r="Q168" s="186">
        <f t="shared" si="76"/>
        <v>3</v>
      </c>
      <c r="R168" s="186">
        <f t="shared" si="76"/>
        <v>0</v>
      </c>
      <c r="S168" s="39">
        <f t="shared" si="72"/>
        <v>7</v>
      </c>
    </row>
    <row r="169" spans="1:19" s="144" customFormat="1" ht="30" customHeight="1">
      <c r="A169" s="211" t="s">
        <v>17</v>
      </c>
      <c r="B169" s="212"/>
      <c r="C169" s="37">
        <f t="shared" si="60"/>
        <v>30</v>
      </c>
      <c r="D169" s="103">
        <f>D170</f>
        <v>0</v>
      </c>
      <c r="E169" s="103">
        <f t="shared" si="73"/>
        <v>0</v>
      </c>
      <c r="F169" s="103">
        <f t="shared" si="73"/>
        <v>0</v>
      </c>
      <c r="G169" s="39">
        <f>F169+E169+D169</f>
        <v>0</v>
      </c>
      <c r="H169" s="103">
        <f t="shared" si="74"/>
        <v>0</v>
      </c>
      <c r="I169" s="103">
        <f t="shared" si="74"/>
        <v>1</v>
      </c>
      <c r="J169" s="103">
        <f t="shared" si="74"/>
        <v>7</v>
      </c>
      <c r="K169" s="39">
        <f>J169+I169+H169</f>
        <v>8</v>
      </c>
      <c r="L169" s="103">
        <f t="shared" si="75"/>
        <v>7</v>
      </c>
      <c r="M169" s="103">
        <f t="shared" si="75"/>
        <v>0</v>
      </c>
      <c r="N169" s="103">
        <f t="shared" si="75"/>
        <v>8</v>
      </c>
      <c r="O169" s="39">
        <f>N169+M169+L169</f>
        <v>15</v>
      </c>
      <c r="P169" s="103">
        <f t="shared" si="76"/>
        <v>4</v>
      </c>
      <c r="Q169" s="103">
        <f t="shared" si="76"/>
        <v>3</v>
      </c>
      <c r="R169" s="103">
        <f t="shared" si="76"/>
        <v>0</v>
      </c>
      <c r="S169" s="39">
        <f>R169+Q169+P169</f>
        <v>7</v>
      </c>
    </row>
    <row r="170" spans="1:19" s="78" customFormat="1" ht="33.75" customHeight="1">
      <c r="A170" s="4" t="s">
        <v>103</v>
      </c>
      <c r="B170" s="10" t="s">
        <v>104</v>
      </c>
      <c r="C170" s="37">
        <f t="shared" si="60"/>
        <v>30</v>
      </c>
      <c r="D170" s="103">
        <f>D171</f>
        <v>0</v>
      </c>
      <c r="E170" s="103">
        <f t="shared" si="73"/>
        <v>0</v>
      </c>
      <c r="F170" s="103">
        <f t="shared" si="73"/>
        <v>0</v>
      </c>
      <c r="G170" s="39">
        <f>F170+E170+D170</f>
        <v>0</v>
      </c>
      <c r="H170" s="103">
        <f t="shared" si="74"/>
        <v>0</v>
      </c>
      <c r="I170" s="103">
        <f t="shared" si="74"/>
        <v>1</v>
      </c>
      <c r="J170" s="103">
        <f t="shared" si="74"/>
        <v>7</v>
      </c>
      <c r="K170" s="39">
        <f>J170+I170+H170</f>
        <v>8</v>
      </c>
      <c r="L170" s="103">
        <f t="shared" si="75"/>
        <v>7</v>
      </c>
      <c r="M170" s="103">
        <f t="shared" si="75"/>
        <v>0</v>
      </c>
      <c r="N170" s="103">
        <f t="shared" si="75"/>
        <v>8</v>
      </c>
      <c r="O170" s="39">
        <f>N170+M170+L170</f>
        <v>15</v>
      </c>
      <c r="P170" s="103">
        <f t="shared" si="76"/>
        <v>4</v>
      </c>
      <c r="Q170" s="103">
        <f t="shared" si="76"/>
        <v>3</v>
      </c>
      <c r="R170" s="103">
        <f t="shared" si="76"/>
        <v>0</v>
      </c>
      <c r="S170" s="39">
        <f t="shared" si="72"/>
        <v>7</v>
      </c>
    </row>
    <row r="171" spans="1:20" s="78" customFormat="1" ht="25.5" customHeight="1">
      <c r="A171" s="20" t="s">
        <v>219</v>
      </c>
      <c r="B171" s="34" t="s">
        <v>149</v>
      </c>
      <c r="C171" s="37">
        <f t="shared" si="60"/>
        <v>30</v>
      </c>
      <c r="D171" s="103">
        <v>0</v>
      </c>
      <c r="E171" s="103">
        <v>0</v>
      </c>
      <c r="F171" s="103">
        <v>0</v>
      </c>
      <c r="G171" s="39">
        <f>F171+E171+D171</f>
        <v>0</v>
      </c>
      <c r="H171" s="103">
        <v>0</v>
      </c>
      <c r="I171" s="103">
        <v>1</v>
      </c>
      <c r="J171" s="103">
        <v>7</v>
      </c>
      <c r="K171" s="39">
        <f>J171+I171+H171</f>
        <v>8</v>
      </c>
      <c r="L171" s="103">
        <v>7</v>
      </c>
      <c r="M171" s="103">
        <v>0</v>
      </c>
      <c r="N171" s="103">
        <v>8</v>
      </c>
      <c r="O171" s="39">
        <f>N171+M171+L171</f>
        <v>15</v>
      </c>
      <c r="P171" s="103">
        <v>4</v>
      </c>
      <c r="Q171" s="103">
        <v>3</v>
      </c>
      <c r="R171" s="103">
        <v>0</v>
      </c>
      <c r="S171" s="39">
        <f t="shared" si="72"/>
        <v>7</v>
      </c>
      <c r="T171" s="78">
        <v>30</v>
      </c>
    </row>
    <row r="172" spans="1:19" ht="64.5" customHeight="1">
      <c r="A172" s="205" t="s">
        <v>105</v>
      </c>
      <c r="B172" s="206"/>
      <c r="C172" s="114">
        <f aca="true" t="shared" si="77" ref="C172:C183">G172+K172+O172+S172</f>
        <v>0</v>
      </c>
      <c r="D172" s="114">
        <f aca="true" t="shared" si="78" ref="D172:F174">D173</f>
        <v>0</v>
      </c>
      <c r="E172" s="114">
        <f t="shared" si="78"/>
        <v>0</v>
      </c>
      <c r="F172" s="114">
        <f t="shared" si="78"/>
        <v>0</v>
      </c>
      <c r="G172" s="92">
        <f aca="true" t="shared" si="79" ref="G172:G183">D172+E172+F172</f>
        <v>0</v>
      </c>
      <c r="H172" s="114">
        <f aca="true" t="shared" si="80" ref="H172:J174">H173</f>
        <v>0</v>
      </c>
      <c r="I172" s="114">
        <f t="shared" si="80"/>
        <v>0</v>
      </c>
      <c r="J172" s="114">
        <f t="shared" si="80"/>
        <v>0</v>
      </c>
      <c r="K172" s="92">
        <f aca="true" t="shared" si="81" ref="K172:K183">H172+I172+J172</f>
        <v>0</v>
      </c>
      <c r="L172" s="114">
        <f aca="true" t="shared" si="82" ref="L172:N174">L173</f>
        <v>0</v>
      </c>
      <c r="M172" s="114">
        <f t="shared" si="82"/>
        <v>0</v>
      </c>
      <c r="N172" s="114">
        <f t="shared" si="82"/>
        <v>0</v>
      </c>
      <c r="O172" s="92">
        <f aca="true" t="shared" si="83" ref="O172:O183">L172+M172+N172</f>
        <v>0</v>
      </c>
      <c r="P172" s="114">
        <f aca="true" t="shared" si="84" ref="P172:R174">P173</f>
        <v>0</v>
      </c>
      <c r="Q172" s="114">
        <f t="shared" si="84"/>
        <v>0</v>
      </c>
      <c r="R172" s="114">
        <f t="shared" si="84"/>
        <v>0</v>
      </c>
      <c r="S172" s="92">
        <f>P172+Q172+R172</f>
        <v>0</v>
      </c>
    </row>
    <row r="173" spans="1:19" ht="22.5" customHeight="1" hidden="1">
      <c r="A173" s="211" t="s">
        <v>17</v>
      </c>
      <c r="B173" s="212"/>
      <c r="C173" s="37">
        <f t="shared" si="77"/>
        <v>0</v>
      </c>
      <c r="D173" s="38">
        <f t="shared" si="78"/>
        <v>0</v>
      </c>
      <c r="E173" s="38">
        <f t="shared" si="78"/>
        <v>0</v>
      </c>
      <c r="F173" s="38">
        <f t="shared" si="78"/>
        <v>0</v>
      </c>
      <c r="G173" s="39">
        <f t="shared" si="79"/>
        <v>0</v>
      </c>
      <c r="H173" s="38">
        <f t="shared" si="80"/>
        <v>0</v>
      </c>
      <c r="I173" s="38">
        <f t="shared" si="80"/>
        <v>0</v>
      </c>
      <c r="J173" s="38">
        <f t="shared" si="80"/>
        <v>0</v>
      </c>
      <c r="K173" s="39">
        <f t="shared" si="81"/>
        <v>0</v>
      </c>
      <c r="L173" s="38">
        <f t="shared" si="82"/>
        <v>0</v>
      </c>
      <c r="M173" s="38">
        <f t="shared" si="82"/>
        <v>0</v>
      </c>
      <c r="N173" s="38">
        <f t="shared" si="82"/>
        <v>0</v>
      </c>
      <c r="O173" s="39">
        <f t="shared" si="83"/>
        <v>0</v>
      </c>
      <c r="P173" s="38">
        <f t="shared" si="84"/>
        <v>0</v>
      </c>
      <c r="Q173" s="38">
        <f t="shared" si="84"/>
        <v>0</v>
      </c>
      <c r="R173" s="38">
        <f t="shared" si="84"/>
        <v>0</v>
      </c>
      <c r="S173" s="39">
        <f>P173+Q173+R173</f>
        <v>0</v>
      </c>
    </row>
    <row r="174" spans="1:19" s="78" customFormat="1" ht="22.5" customHeight="1" hidden="1">
      <c r="A174" s="4" t="s">
        <v>103</v>
      </c>
      <c r="B174" s="10" t="s">
        <v>104</v>
      </c>
      <c r="C174" s="37">
        <f t="shared" si="77"/>
        <v>0</v>
      </c>
      <c r="D174" s="74">
        <f t="shared" si="78"/>
        <v>0</v>
      </c>
      <c r="E174" s="74">
        <f t="shared" si="78"/>
        <v>0</v>
      </c>
      <c r="F174" s="74">
        <f t="shared" si="78"/>
        <v>0</v>
      </c>
      <c r="G174" s="39">
        <f t="shared" si="79"/>
        <v>0</v>
      </c>
      <c r="H174" s="74">
        <f t="shared" si="80"/>
        <v>0</v>
      </c>
      <c r="I174" s="74">
        <f t="shared" si="80"/>
        <v>0</v>
      </c>
      <c r="J174" s="74">
        <f t="shared" si="80"/>
        <v>0</v>
      </c>
      <c r="K174" s="39">
        <f t="shared" si="81"/>
        <v>0</v>
      </c>
      <c r="L174" s="74">
        <f t="shared" si="82"/>
        <v>0</v>
      </c>
      <c r="M174" s="74">
        <f t="shared" si="82"/>
        <v>0</v>
      </c>
      <c r="N174" s="74">
        <f t="shared" si="82"/>
        <v>0</v>
      </c>
      <c r="O174" s="39">
        <f t="shared" si="83"/>
        <v>0</v>
      </c>
      <c r="P174" s="74">
        <f t="shared" si="84"/>
        <v>0</v>
      </c>
      <c r="Q174" s="74">
        <f t="shared" si="84"/>
        <v>0</v>
      </c>
      <c r="R174" s="74">
        <f t="shared" si="84"/>
        <v>0</v>
      </c>
      <c r="S174" s="39">
        <f>P174+Q174+R174</f>
        <v>0</v>
      </c>
    </row>
    <row r="175" spans="1:19" s="78" customFormat="1" ht="21" customHeight="1" hidden="1">
      <c r="A175" s="20" t="s">
        <v>217</v>
      </c>
      <c r="B175" s="34" t="s">
        <v>149</v>
      </c>
      <c r="C175" s="37">
        <f t="shared" si="77"/>
        <v>0</v>
      </c>
      <c r="D175" s="73">
        <v>0</v>
      </c>
      <c r="E175" s="73"/>
      <c r="F175" s="73"/>
      <c r="G175" s="39">
        <f t="shared" si="79"/>
        <v>0</v>
      </c>
      <c r="H175" s="73">
        <v>0</v>
      </c>
      <c r="I175" s="73"/>
      <c r="J175" s="73">
        <v>0</v>
      </c>
      <c r="K175" s="39">
        <f t="shared" si="81"/>
        <v>0</v>
      </c>
      <c r="L175" s="73">
        <v>0</v>
      </c>
      <c r="M175" s="73">
        <v>0</v>
      </c>
      <c r="N175" s="73"/>
      <c r="O175" s="39">
        <f t="shared" si="83"/>
        <v>0</v>
      </c>
      <c r="P175" s="73"/>
      <c r="Q175" s="73"/>
      <c r="R175" s="73"/>
      <c r="S175" s="39">
        <f>P175+Q175+R175</f>
        <v>0</v>
      </c>
    </row>
    <row r="176" spans="1:19" s="78" customFormat="1" ht="43.5" customHeight="1" hidden="1">
      <c r="A176" s="209" t="s">
        <v>175</v>
      </c>
      <c r="B176" s="210"/>
      <c r="C176" s="37">
        <f>C177</f>
        <v>0</v>
      </c>
      <c r="D176" s="37">
        <f aca="true" t="shared" si="85" ref="D176:S178">D177</f>
        <v>0</v>
      </c>
      <c r="E176" s="37">
        <f t="shared" si="85"/>
        <v>0</v>
      </c>
      <c r="F176" s="37">
        <f t="shared" si="85"/>
        <v>0</v>
      </c>
      <c r="G176" s="37">
        <f t="shared" si="85"/>
        <v>0</v>
      </c>
      <c r="H176" s="37">
        <f t="shared" si="85"/>
        <v>0</v>
      </c>
      <c r="I176" s="37">
        <f t="shared" si="85"/>
        <v>0</v>
      </c>
      <c r="J176" s="37">
        <f t="shared" si="85"/>
        <v>0</v>
      </c>
      <c r="K176" s="37">
        <f t="shared" si="85"/>
        <v>0</v>
      </c>
      <c r="L176" s="37">
        <f t="shared" si="85"/>
        <v>0</v>
      </c>
      <c r="M176" s="37">
        <f t="shared" si="85"/>
        <v>0</v>
      </c>
      <c r="N176" s="37">
        <f t="shared" si="85"/>
        <v>0</v>
      </c>
      <c r="O176" s="37">
        <f t="shared" si="85"/>
        <v>0</v>
      </c>
      <c r="P176" s="37">
        <f t="shared" si="85"/>
        <v>0</v>
      </c>
      <c r="Q176" s="37">
        <f t="shared" si="85"/>
        <v>0</v>
      </c>
      <c r="R176" s="37">
        <f t="shared" si="85"/>
        <v>0</v>
      </c>
      <c r="S176" s="37">
        <f t="shared" si="85"/>
        <v>0</v>
      </c>
    </row>
    <row r="177" spans="1:19" s="78" customFormat="1" ht="24" customHeight="1" hidden="1">
      <c r="A177" s="207" t="s">
        <v>17</v>
      </c>
      <c r="B177" s="208"/>
      <c r="C177" s="37">
        <f>G177+K177+O177+S177</f>
        <v>0</v>
      </c>
      <c r="D177" s="38">
        <f t="shared" si="85"/>
        <v>0</v>
      </c>
      <c r="E177" s="38">
        <f t="shared" si="85"/>
        <v>0</v>
      </c>
      <c r="F177" s="38">
        <f t="shared" si="85"/>
        <v>0</v>
      </c>
      <c r="G177" s="39">
        <f>D177+E177+F177</f>
        <v>0</v>
      </c>
      <c r="H177" s="38">
        <f t="shared" si="85"/>
        <v>0</v>
      </c>
      <c r="I177" s="38">
        <f t="shared" si="85"/>
        <v>0</v>
      </c>
      <c r="J177" s="38">
        <f t="shared" si="85"/>
        <v>0</v>
      </c>
      <c r="K177" s="39">
        <f>H177+I177+J177</f>
        <v>0</v>
      </c>
      <c r="L177" s="38">
        <f t="shared" si="85"/>
        <v>0</v>
      </c>
      <c r="M177" s="38">
        <f t="shared" si="85"/>
        <v>0</v>
      </c>
      <c r="N177" s="38">
        <f t="shared" si="85"/>
        <v>0</v>
      </c>
      <c r="O177" s="39">
        <f>L177+M177+N177</f>
        <v>0</v>
      </c>
      <c r="P177" s="38">
        <f t="shared" si="85"/>
        <v>0</v>
      </c>
      <c r="Q177" s="38">
        <f t="shared" si="85"/>
        <v>0</v>
      </c>
      <c r="R177" s="38">
        <f t="shared" si="85"/>
        <v>0</v>
      </c>
      <c r="S177" s="39">
        <f>P177+Q177+R177</f>
        <v>0</v>
      </c>
    </row>
    <row r="178" spans="1:19" s="78" customFormat="1" ht="24" customHeight="1" hidden="1">
      <c r="A178" s="4" t="s">
        <v>103</v>
      </c>
      <c r="B178" s="10" t="s">
        <v>104</v>
      </c>
      <c r="C178" s="67">
        <f>G178+K178+O178+S178</f>
        <v>0</v>
      </c>
      <c r="D178" s="74">
        <f t="shared" si="85"/>
        <v>0</v>
      </c>
      <c r="E178" s="74">
        <f t="shared" si="85"/>
        <v>0</v>
      </c>
      <c r="F178" s="74">
        <f t="shared" si="85"/>
        <v>0</v>
      </c>
      <c r="G178" s="90">
        <f>D178+E178+F178</f>
        <v>0</v>
      </c>
      <c r="H178" s="74">
        <f t="shared" si="85"/>
        <v>0</v>
      </c>
      <c r="I178" s="74">
        <f t="shared" si="85"/>
        <v>0</v>
      </c>
      <c r="J178" s="74">
        <f t="shared" si="85"/>
        <v>0</v>
      </c>
      <c r="K178" s="90">
        <f>H178+I178+J178</f>
        <v>0</v>
      </c>
      <c r="L178" s="74">
        <f t="shared" si="85"/>
        <v>0</v>
      </c>
      <c r="M178" s="74">
        <f t="shared" si="85"/>
        <v>0</v>
      </c>
      <c r="N178" s="74">
        <f t="shared" si="85"/>
        <v>0</v>
      </c>
      <c r="O178" s="90">
        <f>L178+M178+N178</f>
        <v>0</v>
      </c>
      <c r="P178" s="74">
        <f t="shared" si="85"/>
        <v>0</v>
      </c>
      <c r="Q178" s="74">
        <f t="shared" si="85"/>
        <v>0</v>
      </c>
      <c r="R178" s="74">
        <f t="shared" si="85"/>
        <v>0</v>
      </c>
      <c r="S178" s="39">
        <f>P178+Q178+R178</f>
        <v>0</v>
      </c>
    </row>
    <row r="179" spans="1:19" s="78" customFormat="1" ht="24" customHeight="1" hidden="1">
      <c r="A179" s="86" t="s">
        <v>174</v>
      </c>
      <c r="B179" s="87" t="s">
        <v>154</v>
      </c>
      <c r="C179" s="67">
        <f>G179+K179+O179+S179</f>
        <v>0</v>
      </c>
      <c r="D179" s="73">
        <v>0</v>
      </c>
      <c r="E179" s="73">
        <v>0</v>
      </c>
      <c r="F179" s="73">
        <v>0</v>
      </c>
      <c r="G179" s="90">
        <f>D179+E179+F179</f>
        <v>0</v>
      </c>
      <c r="H179" s="73">
        <v>0</v>
      </c>
      <c r="I179" s="73">
        <v>0</v>
      </c>
      <c r="J179" s="73">
        <v>0</v>
      </c>
      <c r="K179" s="90">
        <f>H179+I179+J179</f>
        <v>0</v>
      </c>
      <c r="L179" s="73">
        <v>0</v>
      </c>
      <c r="M179" s="163">
        <v>0</v>
      </c>
      <c r="N179" s="73">
        <v>0</v>
      </c>
      <c r="O179" s="90">
        <f>L179+M179+N179</f>
        <v>0</v>
      </c>
      <c r="P179" s="73">
        <v>0</v>
      </c>
      <c r="Q179" s="73">
        <v>0</v>
      </c>
      <c r="R179" s="73">
        <v>0</v>
      </c>
      <c r="S179" s="39">
        <f>P179+Q179+R179</f>
        <v>0</v>
      </c>
    </row>
    <row r="180" spans="1:19" s="78" customFormat="1" ht="38.25" customHeight="1">
      <c r="A180" s="209" t="s">
        <v>102</v>
      </c>
      <c r="B180" s="210"/>
      <c r="C180" s="88">
        <f t="shared" si="77"/>
        <v>10.004719999999999</v>
      </c>
      <c r="D180" s="88">
        <f>D182</f>
        <v>0</v>
      </c>
      <c r="E180" s="88">
        <f>E182</f>
        <v>1</v>
      </c>
      <c r="F180" s="88">
        <f>F182</f>
        <v>4</v>
      </c>
      <c r="G180" s="89">
        <f t="shared" si="79"/>
        <v>5</v>
      </c>
      <c r="H180" s="88">
        <f>H182</f>
        <v>0</v>
      </c>
      <c r="I180" s="88">
        <f>I182</f>
        <v>1.00472</v>
      </c>
      <c r="J180" s="88">
        <f>J182</f>
        <v>3</v>
      </c>
      <c r="K180" s="89">
        <f t="shared" si="81"/>
        <v>4.00472</v>
      </c>
      <c r="L180" s="88">
        <f>L182</f>
        <v>1</v>
      </c>
      <c r="M180" s="88">
        <f>M182</f>
        <v>0</v>
      </c>
      <c r="N180" s="88">
        <f>N182</f>
        <v>0</v>
      </c>
      <c r="O180" s="89">
        <f t="shared" si="83"/>
        <v>1</v>
      </c>
      <c r="P180" s="88">
        <f>P182</f>
        <v>0</v>
      </c>
      <c r="Q180" s="88">
        <f>Q182</f>
        <v>0</v>
      </c>
      <c r="R180" s="88">
        <f>R182</f>
        <v>0</v>
      </c>
      <c r="S180" s="88">
        <f aca="true" t="shared" si="86" ref="S180:S187">P180+Q180+R180</f>
        <v>0</v>
      </c>
    </row>
    <row r="181" spans="1:19" s="78" customFormat="1" ht="29.25" customHeight="1">
      <c r="A181" s="207" t="s">
        <v>17</v>
      </c>
      <c r="B181" s="208"/>
      <c r="C181" s="37">
        <f t="shared" si="77"/>
        <v>10.004719999999999</v>
      </c>
      <c r="D181" s="38">
        <f aca="true" t="shared" si="87" ref="D181:F182">D182</f>
        <v>0</v>
      </c>
      <c r="E181" s="38">
        <f t="shared" si="87"/>
        <v>1</v>
      </c>
      <c r="F181" s="38">
        <f t="shared" si="87"/>
        <v>4</v>
      </c>
      <c r="G181" s="39">
        <f t="shared" si="79"/>
        <v>5</v>
      </c>
      <c r="H181" s="38">
        <f aca="true" t="shared" si="88" ref="H181:J182">H182</f>
        <v>0</v>
      </c>
      <c r="I181" s="38">
        <f t="shared" si="88"/>
        <v>1.00472</v>
      </c>
      <c r="J181" s="38">
        <f t="shared" si="88"/>
        <v>3</v>
      </c>
      <c r="K181" s="39">
        <f t="shared" si="81"/>
        <v>4.00472</v>
      </c>
      <c r="L181" s="38">
        <f aca="true" t="shared" si="89" ref="L181:N182">L182</f>
        <v>1</v>
      </c>
      <c r="M181" s="38">
        <f t="shared" si="89"/>
        <v>0</v>
      </c>
      <c r="N181" s="38">
        <f t="shared" si="89"/>
        <v>0</v>
      </c>
      <c r="O181" s="39">
        <f t="shared" si="83"/>
        <v>1</v>
      </c>
      <c r="P181" s="38">
        <f aca="true" t="shared" si="90" ref="P181:R182">P182</f>
        <v>0</v>
      </c>
      <c r="Q181" s="38">
        <f t="shared" si="90"/>
        <v>0</v>
      </c>
      <c r="R181" s="38">
        <f t="shared" si="90"/>
        <v>0</v>
      </c>
      <c r="S181" s="39">
        <f t="shared" si="86"/>
        <v>0</v>
      </c>
    </row>
    <row r="182" spans="1:19" s="78" customFormat="1" ht="28.5" customHeight="1">
      <c r="A182" s="4" t="s">
        <v>103</v>
      </c>
      <c r="B182" s="10" t="s">
        <v>104</v>
      </c>
      <c r="C182" s="67">
        <f t="shared" si="77"/>
        <v>10.004719999999999</v>
      </c>
      <c r="D182" s="74">
        <f t="shared" si="87"/>
        <v>0</v>
      </c>
      <c r="E182" s="74">
        <f t="shared" si="87"/>
        <v>1</v>
      </c>
      <c r="F182" s="74">
        <f t="shared" si="87"/>
        <v>4</v>
      </c>
      <c r="G182" s="90">
        <f t="shared" si="79"/>
        <v>5</v>
      </c>
      <c r="H182" s="74">
        <f t="shared" si="88"/>
        <v>0</v>
      </c>
      <c r="I182" s="74">
        <f t="shared" si="88"/>
        <v>1.00472</v>
      </c>
      <c r="J182" s="74">
        <f t="shared" si="88"/>
        <v>3</v>
      </c>
      <c r="K182" s="90">
        <f t="shared" si="81"/>
        <v>4.00472</v>
      </c>
      <c r="L182" s="74">
        <f t="shared" si="89"/>
        <v>1</v>
      </c>
      <c r="M182" s="74">
        <f t="shared" si="89"/>
        <v>0</v>
      </c>
      <c r="N182" s="74">
        <f t="shared" si="89"/>
        <v>0</v>
      </c>
      <c r="O182" s="90">
        <f t="shared" si="83"/>
        <v>1</v>
      </c>
      <c r="P182" s="74">
        <f t="shared" si="90"/>
        <v>0</v>
      </c>
      <c r="Q182" s="74">
        <f t="shared" si="90"/>
        <v>0</v>
      </c>
      <c r="R182" s="74">
        <f t="shared" si="90"/>
        <v>0</v>
      </c>
      <c r="S182" s="39">
        <f t="shared" si="86"/>
        <v>0</v>
      </c>
    </row>
    <row r="183" spans="1:20" s="78" customFormat="1" ht="28.5" customHeight="1" thickBot="1">
      <c r="A183" s="86" t="s">
        <v>231</v>
      </c>
      <c r="B183" s="87" t="s">
        <v>154</v>
      </c>
      <c r="C183" s="67">
        <f t="shared" si="77"/>
        <v>10.004719999999999</v>
      </c>
      <c r="D183" s="55">
        <v>0</v>
      </c>
      <c r="E183" s="55">
        <v>1</v>
      </c>
      <c r="F183" s="55">
        <v>4</v>
      </c>
      <c r="G183" s="90">
        <f t="shared" si="79"/>
        <v>5</v>
      </c>
      <c r="H183" s="55">
        <v>0</v>
      </c>
      <c r="I183" s="55">
        <v>1.00472</v>
      </c>
      <c r="J183" s="55">
        <v>3</v>
      </c>
      <c r="K183" s="90">
        <f t="shared" si="81"/>
        <v>4.00472</v>
      </c>
      <c r="L183" s="80">
        <v>1</v>
      </c>
      <c r="M183" s="80">
        <v>0</v>
      </c>
      <c r="N183" s="80">
        <v>0</v>
      </c>
      <c r="O183" s="90">
        <f t="shared" si="83"/>
        <v>1</v>
      </c>
      <c r="P183" s="80">
        <v>0</v>
      </c>
      <c r="Q183" s="80">
        <v>0</v>
      </c>
      <c r="R183" s="80">
        <v>0</v>
      </c>
      <c r="S183" s="39">
        <f t="shared" si="86"/>
        <v>0</v>
      </c>
      <c r="T183" s="78">
        <v>10</v>
      </c>
    </row>
    <row r="184" spans="1:19" s="78" customFormat="1" ht="46.5" customHeight="1" hidden="1">
      <c r="A184" s="197"/>
      <c r="B184" s="198"/>
      <c r="C184" s="83"/>
      <c r="D184" s="84"/>
      <c r="E184" s="84"/>
      <c r="F184" s="84"/>
      <c r="G184" s="85"/>
      <c r="H184" s="84"/>
      <c r="I184" s="84"/>
      <c r="J184" s="84"/>
      <c r="K184" s="85"/>
      <c r="L184" s="84"/>
      <c r="M184" s="84"/>
      <c r="N184" s="84"/>
      <c r="O184" s="85"/>
      <c r="P184" s="84"/>
      <c r="Q184" s="84"/>
      <c r="R184" s="84"/>
      <c r="S184" s="85"/>
    </row>
    <row r="185" spans="1:19" s="78" customFormat="1" ht="27" customHeight="1" hidden="1" thickBot="1">
      <c r="A185" s="195"/>
      <c r="B185" s="196"/>
      <c r="C185" s="116"/>
      <c r="D185" s="117"/>
      <c r="E185" s="117"/>
      <c r="F185" s="117"/>
      <c r="G185" s="90"/>
      <c r="H185" s="117"/>
      <c r="I185" s="117"/>
      <c r="J185" s="117"/>
      <c r="K185" s="90"/>
      <c r="L185" s="117"/>
      <c r="M185" s="117"/>
      <c r="N185" s="117"/>
      <c r="O185" s="90"/>
      <c r="P185" s="117"/>
      <c r="Q185" s="117"/>
      <c r="R185" s="117"/>
      <c r="S185" s="90"/>
    </row>
    <row r="186" spans="1:20" ht="24" customHeight="1">
      <c r="A186" s="145" t="s">
        <v>54</v>
      </c>
      <c r="B186" s="118" t="s">
        <v>7</v>
      </c>
      <c r="C186" s="183">
        <f>G186+K186+O186+S186</f>
        <v>29115.100000000002</v>
      </c>
      <c r="D186" s="119">
        <f>D188+D190+D192+D194+D197+D199</f>
        <v>2523.4</v>
      </c>
      <c r="E186" s="119">
        <f>E188+E190+E192+E194+E197+E199</f>
        <v>2438.4</v>
      </c>
      <c r="F186" s="119">
        <f>F188+F190+F192+F194+F197+F199</f>
        <v>2277.7</v>
      </c>
      <c r="G186" s="120">
        <f aca="true" t="shared" si="91" ref="G186:G201">D186+E186+F186</f>
        <v>7239.5</v>
      </c>
      <c r="H186" s="119">
        <f>H188+H190+H192+H194+H197+H199</f>
        <v>1931.4</v>
      </c>
      <c r="I186" s="119">
        <f>I188+I190+I192+I194+I197+I199</f>
        <v>1931.4</v>
      </c>
      <c r="J186" s="119">
        <f>J188+J190+J192+J194+J197</f>
        <v>1937.7</v>
      </c>
      <c r="K186" s="120">
        <f aca="true" t="shared" si="92" ref="K186:K201">H186+I186+J186</f>
        <v>5800.5</v>
      </c>
      <c r="L186" s="119">
        <f>L188+L190+L192+L194+L197+L199</f>
        <v>5733.3</v>
      </c>
      <c r="M186" s="119">
        <f>M188+M190+M192+M194+M197+M199</f>
        <v>1936.7</v>
      </c>
      <c r="N186" s="119">
        <f>N188+N190+N192+N194+N197+N199</f>
        <v>2216.4</v>
      </c>
      <c r="O186" s="120">
        <f aca="true" t="shared" si="93" ref="O186:O201">L186+M186+N186</f>
        <v>9886.4</v>
      </c>
      <c r="P186" s="119">
        <f>P188+P190+P192+P194+P197+P199</f>
        <v>1941.4</v>
      </c>
      <c r="Q186" s="119">
        <f>Q188+Q190+Q192+Q194+Q197+Q199</f>
        <v>1934.4</v>
      </c>
      <c r="R186" s="119">
        <f>R188+R190+R192+R194+R197+R199</f>
        <v>2312.8999999999996</v>
      </c>
      <c r="S186" s="121">
        <f t="shared" si="86"/>
        <v>6188.7</v>
      </c>
      <c r="T186" s="6">
        <f>T96+T108+T114+T116+T131+T133+T138+T159+T160</f>
        <v>29115.1</v>
      </c>
    </row>
    <row r="187" spans="1:19" ht="3" customHeight="1" hidden="1">
      <c r="A187" s="113" t="s">
        <v>54</v>
      </c>
      <c r="B187" s="36" t="s">
        <v>91</v>
      </c>
      <c r="C187" s="40">
        <f>G187+K187+O187+S187</f>
        <v>29643.78254</v>
      </c>
      <c r="D187" s="52">
        <f>D89+D152</f>
        <v>2523.4</v>
      </c>
      <c r="E187" s="52">
        <f>E89+E152</f>
        <v>2438.4</v>
      </c>
      <c r="F187" s="52">
        <f>F89+F152</f>
        <v>2277.7</v>
      </c>
      <c r="G187" s="54">
        <f t="shared" si="91"/>
        <v>7239.5</v>
      </c>
      <c r="H187" s="52">
        <f>H89+H152</f>
        <v>1931.4</v>
      </c>
      <c r="I187" s="52">
        <f>I89+I152</f>
        <v>1931.4</v>
      </c>
      <c r="J187" s="52">
        <f>J89+J152</f>
        <v>2220.874</v>
      </c>
      <c r="K187" s="54">
        <f t="shared" si="92"/>
        <v>6083.674</v>
      </c>
      <c r="L187" s="52">
        <f>L89+L152</f>
        <v>5733.299999999999</v>
      </c>
      <c r="M187" s="52">
        <f>M89+M152</f>
        <v>2165.7</v>
      </c>
      <c r="N187" s="52">
        <f>N89+N152</f>
        <v>2205.97202</v>
      </c>
      <c r="O187" s="54">
        <f t="shared" si="93"/>
        <v>10104.97202</v>
      </c>
      <c r="P187" s="52">
        <f>P89+P152</f>
        <v>1968.33652</v>
      </c>
      <c r="Q187" s="52">
        <f>Q89+Q151</f>
        <v>1934.4</v>
      </c>
      <c r="R187" s="52">
        <f>R89+R152</f>
        <v>2312.9</v>
      </c>
      <c r="S187" s="122">
        <f t="shared" si="86"/>
        <v>6215.63652</v>
      </c>
    </row>
    <row r="188" spans="1:20" ht="25.5" customHeight="1">
      <c r="A188" s="123" t="s">
        <v>191</v>
      </c>
      <c r="B188" s="17" t="s">
        <v>14</v>
      </c>
      <c r="C188" s="37">
        <f aca="true" t="shared" si="94" ref="C188:C199">G188+K188+O188+S188</f>
        <v>20446</v>
      </c>
      <c r="D188" s="41">
        <f aca="true" t="shared" si="95" ref="D188:F189">D153</f>
        <v>1703</v>
      </c>
      <c r="E188" s="41">
        <f t="shared" si="95"/>
        <v>1704</v>
      </c>
      <c r="F188" s="41">
        <f t="shared" si="95"/>
        <v>1704</v>
      </c>
      <c r="G188" s="39">
        <f t="shared" si="91"/>
        <v>5111</v>
      </c>
      <c r="H188" s="41">
        <f aca="true" t="shared" si="96" ref="H188:J189">H153</f>
        <v>1704</v>
      </c>
      <c r="I188" s="41">
        <f t="shared" si="96"/>
        <v>1704</v>
      </c>
      <c r="J188" s="41">
        <f t="shared" si="96"/>
        <v>1704</v>
      </c>
      <c r="K188" s="39">
        <f t="shared" si="92"/>
        <v>5112</v>
      </c>
      <c r="L188" s="38">
        <f aca="true" t="shared" si="97" ref="L188:N189">L153</f>
        <v>1704</v>
      </c>
      <c r="M188" s="38">
        <f t="shared" si="97"/>
        <v>1704</v>
      </c>
      <c r="N188" s="38">
        <f t="shared" si="97"/>
        <v>1704</v>
      </c>
      <c r="O188" s="39">
        <f t="shared" si="93"/>
        <v>5112</v>
      </c>
      <c r="P188" s="38">
        <f aca="true" t="shared" si="98" ref="P188:R189">P153</f>
        <v>1704</v>
      </c>
      <c r="Q188" s="38">
        <f t="shared" si="98"/>
        <v>1704</v>
      </c>
      <c r="R188" s="38">
        <f t="shared" si="98"/>
        <v>1703</v>
      </c>
      <c r="S188" s="124">
        <f aca="true" t="shared" si="99" ref="S188:S201">P188+Q188+R188</f>
        <v>5111</v>
      </c>
      <c r="T188" s="6">
        <v>20446</v>
      </c>
    </row>
    <row r="189" spans="1:19" s="131" customFormat="1" ht="24" customHeight="1" hidden="1">
      <c r="A189" s="134" t="s">
        <v>191</v>
      </c>
      <c r="B189" s="48" t="s">
        <v>91</v>
      </c>
      <c r="C189" s="40">
        <f t="shared" si="94"/>
        <v>20717.5</v>
      </c>
      <c r="D189" s="52">
        <f t="shared" si="95"/>
        <v>1703</v>
      </c>
      <c r="E189" s="52">
        <f t="shared" si="95"/>
        <v>1704</v>
      </c>
      <c r="F189" s="52">
        <f t="shared" si="95"/>
        <v>1704</v>
      </c>
      <c r="G189" s="54">
        <f t="shared" si="91"/>
        <v>5111</v>
      </c>
      <c r="H189" s="52">
        <f t="shared" si="96"/>
        <v>1704</v>
      </c>
      <c r="I189" s="52">
        <f t="shared" si="96"/>
        <v>1704</v>
      </c>
      <c r="J189" s="52">
        <f t="shared" si="96"/>
        <v>1717.75</v>
      </c>
      <c r="K189" s="54">
        <f t="shared" si="92"/>
        <v>5125.75</v>
      </c>
      <c r="L189" s="52">
        <f t="shared" si="97"/>
        <v>1704</v>
      </c>
      <c r="M189" s="52">
        <f t="shared" si="97"/>
        <v>1933</v>
      </c>
      <c r="N189" s="52">
        <f t="shared" si="97"/>
        <v>1704</v>
      </c>
      <c r="O189" s="54">
        <f t="shared" si="93"/>
        <v>5341</v>
      </c>
      <c r="P189" s="52">
        <f t="shared" si="98"/>
        <v>1732.75</v>
      </c>
      <c r="Q189" s="52">
        <f t="shared" si="98"/>
        <v>1704</v>
      </c>
      <c r="R189" s="52">
        <f t="shared" si="98"/>
        <v>1703</v>
      </c>
      <c r="S189" s="122">
        <f t="shared" si="99"/>
        <v>5139.75</v>
      </c>
    </row>
    <row r="190" spans="1:20" ht="24" customHeight="1">
      <c r="A190" s="123" t="s">
        <v>182</v>
      </c>
      <c r="B190" s="10" t="s">
        <v>133</v>
      </c>
      <c r="C190" s="37">
        <f t="shared" si="94"/>
        <v>6326.400000000001</v>
      </c>
      <c r="D190" s="41">
        <f aca="true" t="shared" si="100" ref="D190:F191">D92</f>
        <v>187</v>
      </c>
      <c r="E190" s="41">
        <f t="shared" si="100"/>
        <v>187</v>
      </c>
      <c r="F190" s="41">
        <f t="shared" si="100"/>
        <v>187</v>
      </c>
      <c r="G190" s="39">
        <f t="shared" si="91"/>
        <v>561</v>
      </c>
      <c r="H190" s="41">
        <f aca="true" t="shared" si="101" ref="H190:J191">H92</f>
        <v>187</v>
      </c>
      <c r="I190" s="41">
        <f t="shared" si="101"/>
        <v>187</v>
      </c>
      <c r="J190" s="41">
        <f>J92</f>
        <v>187</v>
      </c>
      <c r="K190" s="39">
        <f t="shared" si="92"/>
        <v>561</v>
      </c>
      <c r="L190" s="41">
        <f aca="true" t="shared" si="102" ref="L190:N191">L92</f>
        <v>3983.6</v>
      </c>
      <c r="M190" s="41">
        <f t="shared" si="102"/>
        <v>187</v>
      </c>
      <c r="N190" s="41">
        <f t="shared" si="102"/>
        <v>473</v>
      </c>
      <c r="O190" s="39">
        <f t="shared" si="93"/>
        <v>4643.6</v>
      </c>
      <c r="P190" s="41">
        <f aca="true" t="shared" si="103" ref="P190:R191">P92</f>
        <v>187</v>
      </c>
      <c r="Q190" s="41">
        <f t="shared" si="103"/>
        <v>187</v>
      </c>
      <c r="R190" s="41">
        <f t="shared" si="103"/>
        <v>186.8</v>
      </c>
      <c r="S190" s="124">
        <f t="shared" si="99"/>
        <v>560.8</v>
      </c>
      <c r="T190" s="6">
        <v>6326.4</v>
      </c>
    </row>
    <row r="191" spans="1:19" ht="31.5" customHeight="1" hidden="1">
      <c r="A191" s="134" t="s">
        <v>163</v>
      </c>
      <c r="B191" s="48" t="s">
        <v>91</v>
      </c>
      <c r="C191" s="40">
        <f t="shared" si="94"/>
        <v>4742.0788</v>
      </c>
      <c r="D191" s="52">
        <f t="shared" si="100"/>
        <v>187</v>
      </c>
      <c r="E191" s="52">
        <f t="shared" si="100"/>
        <v>187</v>
      </c>
      <c r="F191" s="52">
        <f t="shared" si="100"/>
        <v>187</v>
      </c>
      <c r="G191" s="54">
        <f t="shared" si="91"/>
        <v>561</v>
      </c>
      <c r="H191" s="52">
        <f t="shared" si="101"/>
        <v>187</v>
      </c>
      <c r="I191" s="52">
        <f t="shared" si="101"/>
        <v>2399.2788</v>
      </c>
      <c r="J191" s="52">
        <f t="shared" si="101"/>
        <v>187</v>
      </c>
      <c r="K191" s="54">
        <f t="shared" si="92"/>
        <v>2773.2788</v>
      </c>
      <c r="L191" s="52">
        <f t="shared" si="102"/>
        <v>187</v>
      </c>
      <c r="M191" s="52">
        <f t="shared" si="102"/>
        <v>187</v>
      </c>
      <c r="N191" s="52">
        <f t="shared" si="102"/>
        <v>473</v>
      </c>
      <c r="O191" s="54">
        <f t="shared" si="93"/>
        <v>847</v>
      </c>
      <c r="P191" s="52">
        <f t="shared" si="103"/>
        <v>187</v>
      </c>
      <c r="Q191" s="52">
        <f t="shared" si="103"/>
        <v>187</v>
      </c>
      <c r="R191" s="52">
        <f t="shared" si="103"/>
        <v>186.8</v>
      </c>
      <c r="S191" s="122">
        <f t="shared" si="99"/>
        <v>560.8</v>
      </c>
    </row>
    <row r="192" spans="1:20" ht="25.5" customHeight="1">
      <c r="A192" s="123" t="s">
        <v>186</v>
      </c>
      <c r="B192" s="18" t="s">
        <v>15</v>
      </c>
      <c r="C192" s="37">
        <f t="shared" si="94"/>
        <v>604.7</v>
      </c>
      <c r="D192" s="41">
        <f aca="true" t="shared" si="104" ref="D192:F193">D128</f>
        <v>33.4</v>
      </c>
      <c r="E192" s="41">
        <f t="shared" si="104"/>
        <v>47.4</v>
      </c>
      <c r="F192" s="41">
        <f t="shared" si="104"/>
        <v>48.7</v>
      </c>
      <c r="G192" s="39">
        <f t="shared" si="91"/>
        <v>129.5</v>
      </c>
      <c r="H192" s="41">
        <f aca="true" t="shared" si="105" ref="H192:J193">H128</f>
        <v>40.4</v>
      </c>
      <c r="I192" s="41">
        <f t="shared" si="105"/>
        <v>40.4</v>
      </c>
      <c r="J192" s="41">
        <f t="shared" si="105"/>
        <v>46.7</v>
      </c>
      <c r="K192" s="39">
        <f t="shared" si="92"/>
        <v>127.5</v>
      </c>
      <c r="L192" s="38">
        <f aca="true" t="shared" si="106" ref="L192:N193">L128</f>
        <v>45.7</v>
      </c>
      <c r="M192" s="38">
        <f t="shared" si="106"/>
        <v>45.7</v>
      </c>
      <c r="N192" s="38">
        <f t="shared" si="106"/>
        <v>39.4</v>
      </c>
      <c r="O192" s="39">
        <f t="shared" si="93"/>
        <v>130.8</v>
      </c>
      <c r="P192" s="38">
        <f aca="true" t="shared" si="107" ref="P192:R193">P128</f>
        <v>50.4</v>
      </c>
      <c r="Q192" s="38">
        <f t="shared" si="107"/>
        <v>43.4</v>
      </c>
      <c r="R192" s="38">
        <f t="shared" si="107"/>
        <v>123.1</v>
      </c>
      <c r="S192" s="124">
        <f t="shared" si="99"/>
        <v>216.89999999999998</v>
      </c>
      <c r="T192" s="6">
        <v>604.7</v>
      </c>
    </row>
    <row r="193" spans="1:19" s="131" customFormat="1" ht="25.5" customHeight="1" hidden="1">
      <c r="A193" s="134" t="s">
        <v>57</v>
      </c>
      <c r="B193" s="43" t="s">
        <v>15</v>
      </c>
      <c r="C193" s="40">
        <f t="shared" si="94"/>
        <v>590.4000000000001</v>
      </c>
      <c r="D193" s="52">
        <f t="shared" si="104"/>
        <v>31.58652</v>
      </c>
      <c r="E193" s="52">
        <f t="shared" si="104"/>
        <v>58.71006</v>
      </c>
      <c r="F193" s="52">
        <f t="shared" si="104"/>
        <v>19.78502</v>
      </c>
      <c r="G193" s="54">
        <f>D193+E193+F193</f>
        <v>110.08160000000001</v>
      </c>
      <c r="H193" s="52">
        <f t="shared" si="105"/>
        <v>52.83546</v>
      </c>
      <c r="I193" s="52">
        <f t="shared" si="105"/>
        <v>12.5741</v>
      </c>
      <c r="J193" s="52">
        <f t="shared" si="105"/>
        <v>6.17387</v>
      </c>
      <c r="K193" s="54">
        <f t="shared" si="92"/>
        <v>71.58342999999999</v>
      </c>
      <c r="L193" s="52">
        <f t="shared" si="106"/>
        <v>21.00625</v>
      </c>
      <c r="M193" s="52">
        <f t="shared" si="106"/>
        <v>24.45225</v>
      </c>
      <c r="N193" s="52">
        <f t="shared" si="106"/>
        <v>28.97202</v>
      </c>
      <c r="O193" s="54">
        <f>L193+M193+N193</f>
        <v>74.43052</v>
      </c>
      <c r="P193" s="52">
        <f t="shared" si="107"/>
        <v>48.58652</v>
      </c>
      <c r="Q193" s="52">
        <f t="shared" si="107"/>
        <v>234.91793</v>
      </c>
      <c r="R193" s="52">
        <f t="shared" si="107"/>
        <v>50.8</v>
      </c>
      <c r="S193" s="122">
        <f t="shared" si="99"/>
        <v>334.30445000000003</v>
      </c>
    </row>
    <row r="194" spans="1:20" ht="24" customHeight="1">
      <c r="A194" s="123" t="s">
        <v>188</v>
      </c>
      <c r="B194" s="18" t="s">
        <v>69</v>
      </c>
      <c r="C194" s="37">
        <f t="shared" si="94"/>
        <v>1738</v>
      </c>
      <c r="D194" s="41">
        <f>D135</f>
        <v>600</v>
      </c>
      <c r="E194" s="41">
        <f>E135</f>
        <v>500</v>
      </c>
      <c r="F194" s="41">
        <f>F135</f>
        <v>338</v>
      </c>
      <c r="G194" s="39">
        <f t="shared" si="91"/>
        <v>1438</v>
      </c>
      <c r="H194" s="41">
        <f>H135</f>
        <v>0</v>
      </c>
      <c r="I194" s="41">
        <f>I135</f>
        <v>0</v>
      </c>
      <c r="J194" s="41">
        <f>J135+J163</f>
        <v>0</v>
      </c>
      <c r="K194" s="39">
        <f t="shared" si="92"/>
        <v>0</v>
      </c>
      <c r="L194" s="41">
        <f aca="true" t="shared" si="108" ref="L194:R195">L135+L163</f>
        <v>0</v>
      </c>
      <c r="M194" s="41">
        <f t="shared" si="108"/>
        <v>0</v>
      </c>
      <c r="N194" s="41">
        <f t="shared" si="108"/>
        <v>0</v>
      </c>
      <c r="O194" s="39">
        <f t="shared" si="93"/>
        <v>0</v>
      </c>
      <c r="P194" s="41">
        <f t="shared" si="108"/>
        <v>0</v>
      </c>
      <c r="Q194" s="41">
        <f t="shared" si="108"/>
        <v>0</v>
      </c>
      <c r="R194" s="41">
        <f t="shared" si="108"/>
        <v>300</v>
      </c>
      <c r="S194" s="124">
        <f t="shared" si="99"/>
        <v>300</v>
      </c>
      <c r="T194" s="6">
        <v>1738</v>
      </c>
    </row>
    <row r="195" spans="1:19" ht="23.25" customHeight="1" hidden="1">
      <c r="A195" s="134" t="s">
        <v>188</v>
      </c>
      <c r="B195" s="43" t="s">
        <v>90</v>
      </c>
      <c r="C195" s="40">
        <f t="shared" si="94"/>
        <v>2007.424</v>
      </c>
      <c r="D195" s="52">
        <f>D136+D164</f>
        <v>600</v>
      </c>
      <c r="E195" s="52">
        <f>E136+E164</f>
        <v>500</v>
      </c>
      <c r="F195" s="52">
        <f>F136+F164</f>
        <v>338</v>
      </c>
      <c r="G195" s="54">
        <f t="shared" si="91"/>
        <v>1438</v>
      </c>
      <c r="H195" s="52">
        <f>H136+H164</f>
        <v>0</v>
      </c>
      <c r="I195" s="52">
        <f>I136+I164</f>
        <v>0</v>
      </c>
      <c r="J195" s="52">
        <f>J136+J164</f>
        <v>269.424</v>
      </c>
      <c r="K195" s="54">
        <f t="shared" si="92"/>
        <v>269.424</v>
      </c>
      <c r="L195" s="52">
        <f t="shared" si="108"/>
        <v>0</v>
      </c>
      <c r="M195" s="52">
        <f t="shared" si="108"/>
        <v>0</v>
      </c>
      <c r="N195" s="52">
        <f t="shared" si="108"/>
        <v>0</v>
      </c>
      <c r="O195" s="54">
        <f t="shared" si="93"/>
        <v>0</v>
      </c>
      <c r="P195" s="52">
        <f>P136+P164</f>
        <v>0</v>
      </c>
      <c r="Q195" s="52">
        <f>Q136+Q164</f>
        <v>0</v>
      </c>
      <c r="R195" s="52">
        <f>R136+R164</f>
        <v>300</v>
      </c>
      <c r="S195" s="122">
        <f t="shared" si="99"/>
        <v>300</v>
      </c>
    </row>
    <row r="196" spans="1:19" ht="19.5" customHeight="1" hidden="1">
      <c r="A196" s="123" t="s">
        <v>170</v>
      </c>
      <c r="B196" s="44" t="s">
        <v>106</v>
      </c>
      <c r="C196" s="37">
        <f t="shared" si="94"/>
        <v>0</v>
      </c>
      <c r="D196" s="41">
        <v>0</v>
      </c>
      <c r="E196" s="41">
        <v>0</v>
      </c>
      <c r="F196" s="41">
        <v>0</v>
      </c>
      <c r="G196" s="39">
        <f t="shared" si="91"/>
        <v>0</v>
      </c>
      <c r="H196" s="41">
        <v>0</v>
      </c>
      <c r="I196" s="41">
        <v>0</v>
      </c>
      <c r="J196" s="41">
        <v>0</v>
      </c>
      <c r="K196" s="39">
        <f t="shared" si="92"/>
        <v>0</v>
      </c>
      <c r="L196" s="41">
        <v>0</v>
      </c>
      <c r="M196" s="41">
        <v>0</v>
      </c>
      <c r="N196" s="41">
        <v>0</v>
      </c>
      <c r="O196" s="39">
        <f t="shared" si="93"/>
        <v>0</v>
      </c>
      <c r="P196" s="41">
        <v>0</v>
      </c>
      <c r="Q196" s="41">
        <v>0</v>
      </c>
      <c r="R196" s="41">
        <v>0</v>
      </c>
      <c r="S196" s="124">
        <f t="shared" si="99"/>
        <v>0</v>
      </c>
    </row>
    <row r="197" spans="1:19" ht="0.75" customHeight="1" hidden="1">
      <c r="A197" s="123" t="s">
        <v>178</v>
      </c>
      <c r="B197" s="44" t="s">
        <v>106</v>
      </c>
      <c r="C197" s="37">
        <f t="shared" si="94"/>
        <v>0</v>
      </c>
      <c r="D197" s="41">
        <f>D140</f>
        <v>0</v>
      </c>
      <c r="E197" s="41">
        <f>E140</f>
        <v>0</v>
      </c>
      <c r="F197" s="41">
        <f>F140</f>
        <v>0</v>
      </c>
      <c r="G197" s="39">
        <f>D197+E197+F197</f>
        <v>0</v>
      </c>
      <c r="H197" s="41">
        <f>H140</f>
        <v>0</v>
      </c>
      <c r="I197" s="41">
        <f>I140</f>
        <v>0</v>
      </c>
      <c r="J197" s="41">
        <f>J140</f>
        <v>0</v>
      </c>
      <c r="K197" s="39">
        <f t="shared" si="92"/>
        <v>0</v>
      </c>
      <c r="L197" s="41">
        <f>L140</f>
        <v>0</v>
      </c>
      <c r="M197" s="41">
        <f>M140</f>
        <v>0</v>
      </c>
      <c r="N197" s="41">
        <f>N140</f>
        <v>0</v>
      </c>
      <c r="O197" s="39">
        <f>L197+M197+N197</f>
        <v>0</v>
      </c>
      <c r="P197" s="41">
        <f>P140</f>
        <v>0</v>
      </c>
      <c r="Q197" s="41">
        <f>Q140</f>
        <v>0</v>
      </c>
      <c r="R197" s="41">
        <f>R140</f>
        <v>0</v>
      </c>
      <c r="S197" s="124">
        <f t="shared" si="99"/>
        <v>0</v>
      </c>
    </row>
    <row r="198" spans="1:19" s="131" customFormat="1" ht="30" customHeight="1" hidden="1">
      <c r="A198" s="134" t="s">
        <v>198</v>
      </c>
      <c r="B198" s="184" t="s">
        <v>106</v>
      </c>
      <c r="C198" s="40">
        <f>G198+K198+O198+S198</f>
        <v>0</v>
      </c>
      <c r="D198" s="52">
        <f>D143</f>
        <v>0</v>
      </c>
      <c r="E198" s="52">
        <f>E143</f>
        <v>0</v>
      </c>
      <c r="F198" s="52">
        <f>F143</f>
        <v>0</v>
      </c>
      <c r="G198" s="54">
        <f>D198+E198+F198</f>
        <v>0</v>
      </c>
      <c r="H198" s="52">
        <f aca="true" t="shared" si="109" ref="H198:J199">H143</f>
        <v>0</v>
      </c>
      <c r="I198" s="52">
        <f t="shared" si="109"/>
        <v>0</v>
      </c>
      <c r="J198" s="52">
        <f t="shared" si="109"/>
        <v>0</v>
      </c>
      <c r="K198" s="54">
        <f>H198+I198+J198</f>
        <v>0</v>
      </c>
      <c r="L198" s="52">
        <f aca="true" t="shared" si="110" ref="L198:N199">L143</f>
        <v>0</v>
      </c>
      <c r="M198" s="52">
        <f t="shared" si="110"/>
        <v>0</v>
      </c>
      <c r="N198" s="52">
        <f t="shared" si="110"/>
        <v>0</v>
      </c>
      <c r="O198" s="54">
        <f>L198+M198+N198</f>
        <v>0</v>
      </c>
      <c r="P198" s="52">
        <f aca="true" t="shared" si="111" ref="P198:R199">P143</f>
        <v>0</v>
      </c>
      <c r="Q198" s="52">
        <f t="shared" si="111"/>
        <v>0</v>
      </c>
      <c r="R198" s="52">
        <f t="shared" si="111"/>
        <v>0</v>
      </c>
      <c r="S198" s="122">
        <f>P198+Q198+R198</f>
        <v>0</v>
      </c>
    </row>
    <row r="199" spans="1:19" ht="28.5" customHeight="1" hidden="1">
      <c r="A199" s="125" t="s">
        <v>85</v>
      </c>
      <c r="B199" s="24" t="s">
        <v>83</v>
      </c>
      <c r="C199" s="37">
        <f t="shared" si="94"/>
        <v>0</v>
      </c>
      <c r="D199" s="41">
        <f>D144</f>
        <v>0</v>
      </c>
      <c r="E199" s="41">
        <f>E145</f>
        <v>0</v>
      </c>
      <c r="F199" s="41">
        <f>F145</f>
        <v>0</v>
      </c>
      <c r="G199" s="39">
        <f t="shared" si="91"/>
        <v>0</v>
      </c>
      <c r="H199" s="41">
        <f t="shared" si="109"/>
        <v>0</v>
      </c>
      <c r="I199" s="41">
        <f t="shared" si="109"/>
        <v>0</v>
      </c>
      <c r="J199" s="41">
        <f t="shared" si="109"/>
        <v>0</v>
      </c>
      <c r="K199" s="39">
        <f t="shared" si="92"/>
        <v>0</v>
      </c>
      <c r="L199" s="41">
        <f t="shared" si="110"/>
        <v>0</v>
      </c>
      <c r="M199" s="41">
        <f t="shared" si="110"/>
        <v>0</v>
      </c>
      <c r="N199" s="41">
        <f t="shared" si="110"/>
        <v>0</v>
      </c>
      <c r="O199" s="39">
        <f t="shared" si="93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124">
        <f t="shared" si="99"/>
        <v>0</v>
      </c>
    </row>
    <row r="200" spans="1:20" s="76" customFormat="1" ht="22.5" customHeight="1">
      <c r="A200" s="125" t="s">
        <v>158</v>
      </c>
      <c r="B200" s="126"/>
      <c r="C200" s="37">
        <f>G200+K200+O200+S200</f>
        <v>43718.104719999996</v>
      </c>
      <c r="D200" s="38">
        <f>D18+D186</f>
        <v>3150.4</v>
      </c>
      <c r="E200" s="38">
        <f>E18+E186</f>
        <v>3131.4</v>
      </c>
      <c r="F200" s="38">
        <f>F18+F186</f>
        <v>2766.7</v>
      </c>
      <c r="G200" s="39">
        <f>D200+E200+F200</f>
        <v>9048.5</v>
      </c>
      <c r="H200" s="38">
        <f>H18+H186</f>
        <v>2953.4</v>
      </c>
      <c r="I200" s="38">
        <f>I18+I186</f>
        <v>2161.40472</v>
      </c>
      <c r="J200" s="38">
        <f>J18+J186</f>
        <v>2314.7</v>
      </c>
      <c r="K200" s="39">
        <f t="shared" si="92"/>
        <v>7429.50472</v>
      </c>
      <c r="L200" s="38">
        <f>L18+L186</f>
        <v>6846.3</v>
      </c>
      <c r="M200" s="38">
        <f>M18+M186</f>
        <v>2687.7</v>
      </c>
      <c r="N200" s="38">
        <f>N18+N186</f>
        <v>2979.4</v>
      </c>
      <c r="O200" s="39">
        <f t="shared" si="93"/>
        <v>12513.4</v>
      </c>
      <c r="P200" s="38">
        <f>P18+P186</f>
        <v>4938.4</v>
      </c>
      <c r="Q200" s="38">
        <f>Q18+Q186</f>
        <v>5369.4</v>
      </c>
      <c r="R200" s="38">
        <f>R18+R186</f>
        <v>4418.9</v>
      </c>
      <c r="S200" s="124">
        <f t="shared" si="99"/>
        <v>14726.699999999999</v>
      </c>
      <c r="T200" s="2">
        <f>T186+T18</f>
        <v>43718.1</v>
      </c>
    </row>
    <row r="201" spans="1:19" s="2" customFormat="1" ht="25.5" customHeight="1" hidden="1" thickBot="1">
      <c r="A201" s="177" t="s">
        <v>91</v>
      </c>
      <c r="B201" s="127"/>
      <c r="C201" s="188">
        <f>G201+K201+O201+S201</f>
        <v>44246.78726</v>
      </c>
      <c r="D201" s="128">
        <f>D187+D18</f>
        <v>3150.4</v>
      </c>
      <c r="E201" s="128">
        <f>E187+E18</f>
        <v>3131.4</v>
      </c>
      <c r="F201" s="128">
        <f>F187+F18</f>
        <v>2766.7</v>
      </c>
      <c r="G201" s="129">
        <f t="shared" si="91"/>
        <v>9048.5</v>
      </c>
      <c r="H201" s="128">
        <f>H187+H18</f>
        <v>2953.4</v>
      </c>
      <c r="I201" s="128">
        <f>I187+I18</f>
        <v>2161.40472</v>
      </c>
      <c r="J201" s="128">
        <f>J187+J18</f>
        <v>2597.874</v>
      </c>
      <c r="K201" s="129">
        <f t="shared" si="92"/>
        <v>7712.67872</v>
      </c>
      <c r="L201" s="128">
        <f>L187+L18</f>
        <v>6846.299999999999</v>
      </c>
      <c r="M201" s="128">
        <f>M187+M18</f>
        <v>2916.7</v>
      </c>
      <c r="N201" s="128">
        <f>N187+N18</f>
        <v>2968.97202</v>
      </c>
      <c r="O201" s="129">
        <f t="shared" si="93"/>
        <v>12731.972020000001</v>
      </c>
      <c r="P201" s="128">
        <f>P187+P18</f>
        <v>4965.33652</v>
      </c>
      <c r="Q201" s="128">
        <f>Q187+Q18</f>
        <v>5369.4</v>
      </c>
      <c r="R201" s="128">
        <f>R187+R18</f>
        <v>4418.9</v>
      </c>
      <c r="S201" s="130">
        <f t="shared" si="99"/>
        <v>14753.636519999998</v>
      </c>
    </row>
    <row r="202" spans="1:18" s="2" customFormat="1" ht="21.75" customHeight="1">
      <c r="A202" s="6"/>
      <c r="B202" s="6"/>
      <c r="C202" s="150"/>
      <c r="D202" s="6"/>
      <c r="E202" s="6"/>
      <c r="F202" s="6"/>
      <c r="H202" s="6"/>
      <c r="I202" s="6"/>
      <c r="J202" s="6"/>
      <c r="L202" s="6"/>
      <c r="M202" s="6"/>
      <c r="N202" s="6"/>
      <c r="P202" s="6"/>
      <c r="Q202" s="6"/>
      <c r="R202" s="6"/>
    </row>
    <row r="203" spans="1:18" s="2" customFormat="1" ht="24.75" customHeight="1">
      <c r="A203" s="6"/>
      <c r="B203" s="6"/>
      <c r="C203" s="150"/>
      <c r="D203" s="6"/>
      <c r="E203" s="6"/>
      <c r="F203" s="6"/>
      <c r="H203" s="6"/>
      <c r="I203" s="147"/>
      <c r="J203" s="147"/>
      <c r="L203" s="6"/>
      <c r="M203" s="148"/>
      <c r="N203" s="6"/>
      <c r="P203" s="147"/>
      <c r="Q203" s="6"/>
      <c r="R203" s="6"/>
    </row>
    <row r="204" ht="15">
      <c r="C204" s="150"/>
    </row>
    <row r="205" ht="39.75" customHeight="1"/>
    <row r="214" ht="17.25" customHeight="1"/>
  </sheetData>
  <sheetProtection/>
  <mergeCells count="43">
    <mergeCell ref="A176:B176"/>
    <mergeCell ref="A177:B177"/>
    <mergeCell ref="C16:C17"/>
    <mergeCell ref="C10:D10"/>
    <mergeCell ref="A154:B154"/>
    <mergeCell ref="A56:B56"/>
    <mergeCell ref="A57:B57"/>
    <mergeCell ref="A168:B168"/>
    <mergeCell ref="A169:B169"/>
    <mergeCell ref="J10:O10"/>
    <mergeCell ref="A20:B20"/>
    <mergeCell ref="A19:B19"/>
    <mergeCell ref="A152:B152"/>
    <mergeCell ref="A15:A17"/>
    <mergeCell ref="C11:E11"/>
    <mergeCell ref="H16:J16"/>
    <mergeCell ref="D16:F16"/>
    <mergeCell ref="B5:R5"/>
    <mergeCell ref="B6:R6"/>
    <mergeCell ref="B7:R7"/>
    <mergeCell ref="R8:S8"/>
    <mergeCell ref="R9:S9"/>
    <mergeCell ref="B9:J9"/>
    <mergeCell ref="R10:S10"/>
    <mergeCell ref="R11:S11"/>
    <mergeCell ref="L16:N16"/>
    <mergeCell ref="D13:O13"/>
    <mergeCell ref="C15:S15"/>
    <mergeCell ref="A173:B173"/>
    <mergeCell ref="A21:B21"/>
    <mergeCell ref="A172:B172"/>
    <mergeCell ref="B15:B17"/>
    <mergeCell ref="P16:R16"/>
    <mergeCell ref="A185:B185"/>
    <mergeCell ref="A184:B184"/>
    <mergeCell ref="A60:B60"/>
    <mergeCell ref="A146:B146"/>
    <mergeCell ref="A29:B29"/>
    <mergeCell ref="A58:B58"/>
    <mergeCell ref="A126:B126"/>
    <mergeCell ref="A180:B180"/>
    <mergeCell ref="A181:B181"/>
    <mergeCell ref="A148:B148"/>
  </mergeCells>
  <printOptions/>
  <pageMargins left="0.48" right="0.11811023622047245" top="0.3" bottom="0.17" header="0.15748031496062992" footer="0.15748031496062992"/>
  <pageSetup fitToHeight="0" fitToWidth="1" horizontalDpi="600" verticalDpi="600" orientation="landscape" paperSize="9" scale="59" r:id="rId1"/>
  <rowBreaks count="1" manualBreakCount="1">
    <brk id="9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owner</cp:lastModifiedBy>
  <cp:lastPrinted>2021-01-29T11:36:58Z</cp:lastPrinted>
  <dcterms:created xsi:type="dcterms:W3CDTF">2004-10-22T04:41:11Z</dcterms:created>
  <dcterms:modified xsi:type="dcterms:W3CDTF">2021-01-29T11:37:11Z</dcterms:modified>
  <cp:category/>
  <cp:version/>
  <cp:contentType/>
  <cp:contentStatus/>
</cp:coreProperties>
</file>