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250" windowHeight="1228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'Лист1'!$A$1:$T$75</definedName>
  </definedNames>
  <calcPr fullCalcOnLoad="1"/>
</workbook>
</file>

<file path=xl/sharedStrings.xml><?xml version="1.0" encoding="utf-8"?>
<sst xmlns="http://schemas.openxmlformats.org/spreadsheetml/2006/main" count="86" uniqueCount="69">
  <si>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</si>
  <si>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</si>
  <si>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</si>
  <si>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</si>
  <si>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</si>
  <si>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</si>
  <si>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</si>
  <si>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</si>
  <si>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</si>
  <si>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</si>
  <si>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</si>
  <si>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</si>
  <si>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</si>
  <si>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</si>
  <si>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</si>
  <si>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</si>
  <si>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</si>
  <si>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</si>
  <si>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</si>
  <si>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</si>
  <si>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</si>
  <si>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</si>
  <si>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</si>
  <si>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</si>
  <si>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</si>
  <si>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</si>
  <si>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</si>
  <si>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</si>
  <si>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</si>
  <si>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</si>
  <si>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</si>
  <si>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</si>
  <si>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</si>
  <si>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обслуживание муниципального долга Муромского района (по ВР 700) </t>
  </si>
  <si>
    <t xml:space="preserve"> другие расходы </t>
  </si>
  <si>
    <t xml:space="preserve"> в том числе по главным распорядителям средств:</t>
  </si>
  <si>
    <t>Администрация района</t>
  </si>
  <si>
    <t>Совет народных депутатов</t>
  </si>
  <si>
    <t>Управление образования администрации района</t>
  </si>
  <si>
    <t>Финансовое управление администрации района</t>
  </si>
  <si>
    <t xml:space="preserve"> ДЕФИЦИТ (-), ПРОФИЦИТ (+) </t>
  </si>
  <si>
    <t xml:space="preserve"> Кассовые выплаты по источникам финансирования дефицита бюджета Муромского района-всего </t>
  </si>
  <si>
    <t>РЕЗУЛЬТАТ ОПЕРАЦИЙ (без операций по управлению средствами на едином счете бюджета района) (стр.0300+стр.0500-стр.0600)</t>
  </si>
  <si>
    <t>Остатки на едином счете бюджета района  на начало периода</t>
  </si>
  <si>
    <t>Остатки на едином счете бюджета  района на конец периода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</si>
  <si>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района)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</si>
  <si>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</si>
  <si>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учреждений (со счета 40601 на счет 40201)</t>
  </si>
  <si>
    <t xml:space="preserve"> </t>
  </si>
  <si>
    <t>0100</t>
  </si>
  <si>
    <t>0110</t>
  </si>
  <si>
    <t>0120</t>
  </si>
  <si>
    <t>0200</t>
  </si>
  <si>
    <t>0220</t>
  </si>
  <si>
    <t>0230</t>
  </si>
  <si>
    <t>0240</t>
  </si>
  <si>
    <t>0250</t>
  </si>
  <si>
    <t>0300</t>
  </si>
  <si>
    <t>0600</t>
  </si>
  <si>
    <t>0700</t>
  </si>
  <si>
    <t>0500</t>
  </si>
  <si>
    <t>8(49234) 2 69 95</t>
  </si>
  <si>
    <t>Исп О.С.Трофимова</t>
  </si>
  <si>
    <t>Кассовые поступления по источникам поступления дефицита бюджета Муромского района</t>
  </si>
  <si>
    <t>Начальник финансового управления администрации  района</t>
  </si>
  <si>
    <t>Г.А.Сафонова</t>
  </si>
  <si>
    <t>Кассовый план исполнения бюджета  Муромского района на 2020 год</t>
  </si>
  <si>
    <t>(по состоянию на 01.01.2021 год)</t>
  </si>
  <si>
    <t>Поступления по источникам финансирования дефицита бюджета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</si>
</sst>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14" fontId="0" fillId="0" borderId="0" xfId="0" applyNumberFormat="1" applyFont="1" applyFill="1" applyAlignment="1">
      <alignment horizontal="left" vertical="center"/>
    </xf>
    <xf numFmtId="185" fontId="3" fillId="0" borderId="10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Fill="1" applyBorder="1" applyAlignment="1">
      <alignment horizontal="right" vertical="center" wrapText="1"/>
    </xf>
    <xf numFmtId="2" fontId="1" fillId="0" borderId="12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5"/>
  <sheetViews>
    <sheetView tabSelected="1" view="pageBreakPreview" zoomScaleSheetLayoutView="100" zoomScalePageLayoutView="0" workbookViewId="0" topLeftCell="A1">
      <pane ySplit="9" topLeftCell="A42" activePane="bottomLeft" state="frozen"/>
      <selection pane="topLeft" activeCell="A1" sqref="A1"/>
      <selection pane="bottomLeft" activeCell="A55" sqref="A55"/>
    </sheetView>
  </sheetViews>
  <sheetFormatPr defaultColWidth="9.00390625" defaultRowHeight="12.75"/>
  <cols>
    <col min="1" max="1" width="19.875" style="2" customWidth="1"/>
    <col min="2" max="2" width="4.375" style="2" customWidth="1"/>
    <col min="3" max="3" width="13.00390625" style="2" customWidth="1"/>
    <col min="4" max="4" width="23.625" style="2" customWidth="1"/>
    <col min="5" max="6" width="9.25390625" style="2" bestFit="1" customWidth="1"/>
    <col min="7" max="7" width="9.875" style="2" customWidth="1"/>
    <col min="8" max="8" width="9.625" style="2" bestFit="1" customWidth="1"/>
    <col min="9" max="9" width="9.375" style="2" customWidth="1"/>
    <col min="10" max="10" width="11.25390625" style="2" customWidth="1"/>
    <col min="11" max="14" width="9.25390625" style="2" bestFit="1" customWidth="1"/>
    <col min="15" max="15" width="10.625" style="2" customWidth="1"/>
    <col min="16" max="16" width="10.125" style="2" customWidth="1"/>
    <col min="17" max="17" width="9.375" style="2" customWidth="1"/>
    <col min="18" max="18" width="9.25390625" style="2" customWidth="1"/>
    <col min="19" max="19" width="14.875" style="2" customWidth="1"/>
    <col min="20" max="20" width="11.375" style="2" customWidth="1"/>
    <col min="21" max="21" width="15.625" style="2" customWidth="1"/>
    <col min="22" max="22" width="9.625" style="2" bestFit="1" customWidth="1"/>
    <col min="23" max="16384" width="9.125" style="2" customWidth="1"/>
  </cols>
  <sheetData>
    <row r="1" spans="1:21" ht="18.75" customHeight="1">
      <c r="A1" s="37" t="s">
        <v>66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1"/>
    </row>
    <row r="2" spans="1:21" ht="18.75">
      <c r="A2" s="3"/>
      <c r="B2" s="3"/>
      <c r="C2" s="3"/>
      <c r="D2" s="4"/>
      <c r="E2" s="3"/>
      <c r="F2" s="36" t="s">
        <v>67</v>
      </c>
      <c r="G2" s="36"/>
      <c r="H2" s="36"/>
      <c r="I2" s="36"/>
      <c r="J2" s="36"/>
      <c r="K2" s="36"/>
      <c r="L2" s="36"/>
      <c r="M2" s="36"/>
      <c r="N2" s="36"/>
      <c r="O2" s="3"/>
      <c r="P2" s="3"/>
      <c r="Q2" s="3"/>
      <c r="R2" s="3"/>
      <c r="S2" s="3"/>
      <c r="T2" s="3"/>
      <c r="U2" s="1"/>
    </row>
    <row r="3" spans="1:21" ht="12.75" customHeight="1">
      <c r="A3" s="38" t="s">
        <v>0</v>
      </c>
      <c r="B3" s="38"/>
      <c r="C3" s="38"/>
      <c r="D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38" t="s">
        <v>1</v>
      </c>
      <c r="B4" s="38"/>
      <c r="C4" s="38"/>
      <c r="D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39" t="s">
        <v>2</v>
      </c>
      <c r="B6" s="39" t="s">
        <v>3</v>
      </c>
      <c r="C6" s="39" t="s">
        <v>4</v>
      </c>
      <c r="D6" s="39" t="s">
        <v>5</v>
      </c>
      <c r="E6" s="39" t="s">
        <v>6</v>
      </c>
      <c r="F6" s="39"/>
      <c r="G6" s="39"/>
      <c r="H6" s="39" t="s">
        <v>7</v>
      </c>
      <c r="I6" s="39" t="s">
        <v>8</v>
      </c>
      <c r="J6" s="39"/>
      <c r="K6" s="39"/>
      <c r="L6" s="39" t="s">
        <v>9</v>
      </c>
      <c r="M6" s="39" t="s">
        <v>10</v>
      </c>
      <c r="N6" s="39"/>
      <c r="O6" s="39"/>
      <c r="P6" s="39" t="s">
        <v>11</v>
      </c>
      <c r="Q6" s="39" t="s">
        <v>12</v>
      </c>
      <c r="R6" s="39"/>
      <c r="S6" s="39"/>
      <c r="T6" s="39" t="s">
        <v>13</v>
      </c>
      <c r="U6" s="1"/>
    </row>
    <row r="7" spans="1:21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1"/>
    </row>
    <row r="8" spans="1:21" ht="12.75">
      <c r="A8" s="39"/>
      <c r="B8" s="39"/>
      <c r="C8" s="39"/>
      <c r="D8" s="39"/>
      <c r="E8" s="6" t="s">
        <v>14</v>
      </c>
      <c r="F8" s="6" t="s">
        <v>15</v>
      </c>
      <c r="G8" s="6" t="s">
        <v>16</v>
      </c>
      <c r="H8" s="39"/>
      <c r="I8" s="6" t="s">
        <v>17</v>
      </c>
      <c r="J8" s="6" t="s">
        <v>18</v>
      </c>
      <c r="K8" s="6" t="s">
        <v>19</v>
      </c>
      <c r="L8" s="39"/>
      <c r="M8" s="6" t="s">
        <v>20</v>
      </c>
      <c r="N8" s="6" t="s">
        <v>21</v>
      </c>
      <c r="O8" s="6" t="s">
        <v>22</v>
      </c>
      <c r="P8" s="39"/>
      <c r="Q8" s="6" t="s">
        <v>23</v>
      </c>
      <c r="R8" s="6" t="s">
        <v>24</v>
      </c>
      <c r="S8" s="6" t="s">
        <v>25</v>
      </c>
      <c r="T8" s="39"/>
      <c r="U8" s="1"/>
    </row>
    <row r="9" spans="1:21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1"/>
    </row>
    <row r="10" spans="1:21" ht="36.75" customHeight="1">
      <c r="A10" s="12" t="s">
        <v>26</v>
      </c>
      <c r="B10" s="13" t="s">
        <v>49</v>
      </c>
      <c r="C10" s="11">
        <v>542988.15</v>
      </c>
      <c r="D10" s="11">
        <f>D12+D13+D14</f>
        <v>534287.96</v>
      </c>
      <c r="E10" s="11">
        <v>27467.31</v>
      </c>
      <c r="F10" s="11">
        <v>38047</v>
      </c>
      <c r="G10" s="11">
        <v>33584.05</v>
      </c>
      <c r="H10" s="11">
        <f>H12+H13</f>
        <v>99098.36</v>
      </c>
      <c r="I10" s="11">
        <v>27430.43</v>
      </c>
      <c r="J10" s="11">
        <v>31814.66</v>
      </c>
      <c r="K10" s="11">
        <v>43073.87</v>
      </c>
      <c r="L10" s="11">
        <f>L12+L13</f>
        <v>102318.96</v>
      </c>
      <c r="M10" s="11">
        <v>34382.52</v>
      </c>
      <c r="N10" s="11">
        <v>30122.38</v>
      </c>
      <c r="O10" s="11">
        <v>37827.73</v>
      </c>
      <c r="P10" s="11">
        <f>P12+P13</f>
        <v>102332.63</v>
      </c>
      <c r="Q10" s="11">
        <v>45688.57</v>
      </c>
      <c r="R10" s="11">
        <v>45972.7</v>
      </c>
      <c r="S10" s="11">
        <f>134876.74+S14</f>
        <v>138876.74</v>
      </c>
      <c r="T10" s="11">
        <f>T12+T13+T14</f>
        <v>230538.01</v>
      </c>
      <c r="U10" s="7"/>
    </row>
    <row r="11" spans="1:21" ht="18.75" customHeight="1">
      <c r="A11" s="8" t="s">
        <v>27</v>
      </c>
      <c r="B11" s="13"/>
      <c r="C11" s="11"/>
      <c r="D11" s="10"/>
      <c r="E11" s="23"/>
      <c r="F11" s="24"/>
      <c r="G11" s="10"/>
      <c r="H11" s="11"/>
      <c r="I11" s="10"/>
      <c r="J11" s="10"/>
      <c r="K11" s="10" t="s">
        <v>48</v>
      </c>
      <c r="L11" s="11"/>
      <c r="M11" s="10"/>
      <c r="N11" s="10"/>
      <c r="O11" s="10"/>
      <c r="P11" s="11"/>
      <c r="Q11" s="10"/>
      <c r="R11" s="10"/>
      <c r="S11" s="10"/>
      <c r="T11" s="11"/>
      <c r="U11" s="1"/>
    </row>
    <row r="12" spans="1:21" ht="26.25" customHeight="1">
      <c r="A12" s="8" t="s">
        <v>28</v>
      </c>
      <c r="B12" s="9" t="s">
        <v>50</v>
      </c>
      <c r="C12" s="10">
        <v>80957.01</v>
      </c>
      <c r="D12" s="10">
        <f>H12+L12+P12+T12</f>
        <v>80957.01000000001</v>
      </c>
      <c r="E12" s="10">
        <v>5075.06</v>
      </c>
      <c r="F12" s="10">
        <v>4266.19</v>
      </c>
      <c r="G12" s="10">
        <v>5989.92</v>
      </c>
      <c r="H12" s="11">
        <f>SUM(E12:G12)</f>
        <v>15331.17</v>
      </c>
      <c r="I12" s="10">
        <v>5802.11</v>
      </c>
      <c r="J12" s="10">
        <v>2970.12</v>
      </c>
      <c r="K12" s="25">
        <v>4879.07</v>
      </c>
      <c r="L12" s="11">
        <f>SUM(I12:K12)</f>
        <v>13651.3</v>
      </c>
      <c r="M12" s="25">
        <v>16437.86</v>
      </c>
      <c r="N12" s="25">
        <v>4119.72</v>
      </c>
      <c r="O12" s="25">
        <v>5598.82</v>
      </c>
      <c r="P12" s="11">
        <f>SUM(M12:O12)</f>
        <v>26156.4</v>
      </c>
      <c r="Q12" s="10">
        <v>9513.51</v>
      </c>
      <c r="R12" s="10">
        <v>7461.05</v>
      </c>
      <c r="S12" s="10">
        <v>8843.58</v>
      </c>
      <c r="T12" s="11">
        <f>SUM(Q12:S12)</f>
        <v>25818.14</v>
      </c>
      <c r="U12" s="1"/>
    </row>
    <row r="13" spans="1:21" ht="28.5" customHeight="1">
      <c r="A13" s="8" t="s">
        <v>29</v>
      </c>
      <c r="B13" s="9" t="s">
        <v>51</v>
      </c>
      <c r="C13" s="10">
        <v>462031.14</v>
      </c>
      <c r="D13" s="10">
        <f>H13+L13+P13+T13</f>
        <v>449330.95</v>
      </c>
      <c r="E13" s="26">
        <v>22392.25</v>
      </c>
      <c r="F13" s="26">
        <v>33780.81</v>
      </c>
      <c r="G13" s="26">
        <v>27594.13</v>
      </c>
      <c r="H13" s="11">
        <f>E13+F13+G13</f>
        <v>83767.19</v>
      </c>
      <c r="I13" s="10">
        <v>21628.32</v>
      </c>
      <c r="J13" s="10">
        <v>28844.54</v>
      </c>
      <c r="K13" s="10">
        <v>38194.8</v>
      </c>
      <c r="L13" s="11">
        <f>I13+J13+K13</f>
        <v>88667.66</v>
      </c>
      <c r="M13" s="35">
        <v>17944.66</v>
      </c>
      <c r="N13" s="35">
        <v>26002.66</v>
      </c>
      <c r="O13" s="35">
        <v>32228.91</v>
      </c>
      <c r="P13" s="11">
        <f>M13+N13+O13</f>
        <v>76176.23</v>
      </c>
      <c r="Q13" s="10">
        <v>36175.06</v>
      </c>
      <c r="R13" s="10">
        <v>38511.65</v>
      </c>
      <c r="S13" s="10">
        <v>126033.16</v>
      </c>
      <c r="T13" s="11">
        <f>Q13+R13+S13</f>
        <v>200719.87</v>
      </c>
      <c r="U13" s="1"/>
    </row>
    <row r="14" spans="1:21" ht="63.75" customHeight="1">
      <c r="A14" s="8" t="s">
        <v>68</v>
      </c>
      <c r="B14" s="9"/>
      <c r="C14" s="10"/>
      <c r="D14" s="10">
        <v>4000</v>
      </c>
      <c r="E14" s="26"/>
      <c r="F14" s="26"/>
      <c r="G14" s="26"/>
      <c r="H14" s="11"/>
      <c r="I14" s="10"/>
      <c r="J14" s="10"/>
      <c r="K14" s="10"/>
      <c r="L14" s="11"/>
      <c r="M14" s="35"/>
      <c r="N14" s="35"/>
      <c r="O14" s="35"/>
      <c r="P14" s="11"/>
      <c r="Q14" s="10"/>
      <c r="R14" s="10"/>
      <c r="S14" s="10">
        <v>4000</v>
      </c>
      <c r="T14" s="11">
        <v>4000</v>
      </c>
      <c r="U14" s="1"/>
    </row>
    <row r="15" spans="1:21" ht="48.75" customHeight="1">
      <c r="A15" s="12" t="s">
        <v>30</v>
      </c>
      <c r="B15" s="13" t="s">
        <v>52</v>
      </c>
      <c r="C15" s="11">
        <f>C16+C17+C18+C19</f>
        <v>541166.38698</v>
      </c>
      <c r="D15" s="11">
        <f>SUM(D16:D19)</f>
        <v>506015.15145</v>
      </c>
      <c r="E15" s="11">
        <f aca="true" t="shared" si="0" ref="E15:T15">SUM(E16:E19)</f>
        <v>22666.64451</v>
      </c>
      <c r="F15" s="11">
        <f t="shared" si="0"/>
        <v>32316.265</v>
      </c>
      <c r="G15" s="11">
        <f t="shared" si="0"/>
        <v>26510.50316</v>
      </c>
      <c r="H15" s="11">
        <f t="shared" si="0"/>
        <v>81493.41266999999</v>
      </c>
      <c r="I15" s="11">
        <f t="shared" si="0"/>
        <v>32965.64</v>
      </c>
      <c r="J15" s="11">
        <f>SUM(J16:J19)</f>
        <v>33056.02</v>
      </c>
      <c r="K15" s="11">
        <f t="shared" si="0"/>
        <v>32052.04</v>
      </c>
      <c r="L15" s="11">
        <f t="shared" si="0"/>
        <v>98073.70000000001</v>
      </c>
      <c r="M15" s="11">
        <f t="shared" si="0"/>
        <v>26632.812599999997</v>
      </c>
      <c r="N15" s="11">
        <f t="shared" si="0"/>
        <v>31874.45625</v>
      </c>
      <c r="O15" s="11">
        <f t="shared" si="0"/>
        <v>36881.009340000004</v>
      </c>
      <c r="P15" s="11">
        <f t="shared" si="0"/>
        <v>95388.27819</v>
      </c>
      <c r="Q15" s="11">
        <f t="shared" si="0"/>
        <v>32973.31999999999</v>
      </c>
      <c r="R15" s="11">
        <f t="shared" si="0"/>
        <v>60232.773870000005</v>
      </c>
      <c r="S15" s="11">
        <f t="shared" si="0"/>
        <v>137853.66671999998</v>
      </c>
      <c r="T15" s="11">
        <f t="shared" si="0"/>
        <v>231059.76059</v>
      </c>
      <c r="U15" s="7">
        <f>H15+L15+P15+Q15</f>
        <v>307928.71086</v>
      </c>
    </row>
    <row r="16" spans="1:21" ht="29.25" customHeight="1">
      <c r="A16" s="8" t="s">
        <v>31</v>
      </c>
      <c r="B16" s="9" t="s">
        <v>53</v>
      </c>
      <c r="C16" s="11">
        <f>C22+C31</f>
        <v>39831.57</v>
      </c>
      <c r="D16" s="11">
        <f aca="true" t="shared" si="1" ref="D16:T16">D31+D22</f>
        <v>39831.56994</v>
      </c>
      <c r="E16" s="11">
        <f t="shared" si="1"/>
        <v>2862</v>
      </c>
      <c r="F16" s="11">
        <f t="shared" si="1"/>
        <v>6640</v>
      </c>
      <c r="G16" s="11">
        <f t="shared" si="1"/>
        <v>1005.3</v>
      </c>
      <c r="H16" s="11">
        <f t="shared" si="1"/>
        <v>10507.3</v>
      </c>
      <c r="I16" s="11">
        <f t="shared" si="1"/>
        <v>7003.2</v>
      </c>
      <c r="J16" s="11">
        <f t="shared" si="1"/>
        <v>2700</v>
      </c>
      <c r="K16" s="11">
        <f t="shared" si="1"/>
        <v>3224.88</v>
      </c>
      <c r="L16" s="11">
        <f t="shared" si="1"/>
        <v>12928.080000000002</v>
      </c>
      <c r="M16" s="11">
        <f t="shared" si="1"/>
        <v>1035</v>
      </c>
      <c r="N16" s="11">
        <f t="shared" si="1"/>
        <v>1666</v>
      </c>
      <c r="O16" s="11">
        <f t="shared" si="1"/>
        <v>5076</v>
      </c>
      <c r="P16" s="11">
        <f t="shared" si="1"/>
        <v>7777</v>
      </c>
      <c r="Q16" s="11">
        <f t="shared" si="1"/>
        <v>4062.8</v>
      </c>
      <c r="R16" s="11">
        <f t="shared" si="1"/>
        <v>2565</v>
      </c>
      <c r="S16" s="11">
        <f t="shared" si="1"/>
        <v>1991.38994</v>
      </c>
      <c r="T16" s="11">
        <f t="shared" si="1"/>
        <v>8619.189939999998</v>
      </c>
      <c r="U16" s="7"/>
    </row>
    <row r="17" spans="1:21" ht="106.5" customHeight="1">
      <c r="A17" s="8" t="s">
        <v>32</v>
      </c>
      <c r="B17" s="9" t="s">
        <v>54</v>
      </c>
      <c r="C17" s="11">
        <f>C23+C28</f>
        <v>217640.90000000002</v>
      </c>
      <c r="D17" s="11">
        <f>D23+D28</f>
        <v>214396.19073000003</v>
      </c>
      <c r="E17" s="11">
        <f aca="true" t="shared" si="2" ref="E17:T17">E23+E28</f>
        <v>13268.65451</v>
      </c>
      <c r="F17" s="11">
        <f t="shared" si="2"/>
        <v>18397.905</v>
      </c>
      <c r="G17" s="11">
        <f t="shared" si="2"/>
        <v>17244.32316</v>
      </c>
      <c r="H17" s="11">
        <f t="shared" si="2"/>
        <v>48910.88267</v>
      </c>
      <c r="I17" s="11">
        <f t="shared" si="2"/>
        <v>17205.690000000002</v>
      </c>
      <c r="J17" s="11">
        <f t="shared" si="2"/>
        <v>23258.53</v>
      </c>
      <c r="K17" s="11">
        <f t="shared" si="2"/>
        <v>10397.050000000001</v>
      </c>
      <c r="L17" s="11">
        <f t="shared" si="2"/>
        <v>50861.270000000004</v>
      </c>
      <c r="M17" s="11">
        <f t="shared" si="2"/>
        <v>8889.9026</v>
      </c>
      <c r="N17" s="11">
        <f t="shared" si="2"/>
        <v>20971.18625</v>
      </c>
      <c r="O17" s="11">
        <f t="shared" si="2"/>
        <v>15248.039340000001</v>
      </c>
      <c r="P17" s="11">
        <f t="shared" si="2"/>
        <v>45109.128189999996</v>
      </c>
      <c r="Q17" s="11">
        <f t="shared" si="2"/>
        <v>18939.336</v>
      </c>
      <c r="R17" s="11">
        <f t="shared" si="2"/>
        <v>18060.34387</v>
      </c>
      <c r="S17" s="11">
        <f t="shared" si="2"/>
        <v>32515.230000000003</v>
      </c>
      <c r="T17" s="11">
        <f t="shared" si="2"/>
        <v>69514.90987</v>
      </c>
      <c r="U17" s="7"/>
    </row>
    <row r="18" spans="1:22" ht="52.5" customHeight="1">
      <c r="A18" s="8" t="s">
        <v>33</v>
      </c>
      <c r="B18" s="9" t="s">
        <v>55</v>
      </c>
      <c r="C18" s="11">
        <f>C32</f>
        <v>9.3</v>
      </c>
      <c r="D18" s="11">
        <f aca="true" t="shared" si="3" ref="D18:S18">D32</f>
        <v>9.3</v>
      </c>
      <c r="E18" s="11">
        <f t="shared" si="3"/>
        <v>0</v>
      </c>
      <c r="F18" s="11">
        <f t="shared" si="3"/>
        <v>0</v>
      </c>
      <c r="G18" s="11">
        <f t="shared" si="3"/>
        <v>0</v>
      </c>
      <c r="H18" s="11">
        <f t="shared" si="3"/>
        <v>0</v>
      </c>
      <c r="I18" s="11">
        <f t="shared" si="3"/>
        <v>0</v>
      </c>
      <c r="J18" s="11">
        <f t="shared" si="3"/>
        <v>0</v>
      </c>
      <c r="K18" s="11">
        <f t="shared" si="3"/>
        <v>0</v>
      </c>
      <c r="L18" s="11">
        <f t="shared" si="3"/>
        <v>0</v>
      </c>
      <c r="M18" s="11">
        <f t="shared" si="3"/>
        <v>0</v>
      </c>
      <c r="N18" s="11">
        <f t="shared" si="3"/>
        <v>0</v>
      </c>
      <c r="O18" s="11">
        <f t="shared" si="3"/>
        <v>0</v>
      </c>
      <c r="P18" s="11">
        <f t="shared" si="3"/>
        <v>0</v>
      </c>
      <c r="Q18" s="11">
        <f t="shared" si="3"/>
        <v>0</v>
      </c>
      <c r="R18" s="11">
        <f t="shared" si="3"/>
        <v>0</v>
      </c>
      <c r="S18" s="11">
        <f t="shared" si="3"/>
        <v>9.3</v>
      </c>
      <c r="T18" s="11">
        <f>T32</f>
        <v>9.3</v>
      </c>
      <c r="U18" s="1"/>
      <c r="V18" s="14"/>
    </row>
    <row r="19" spans="1:21" ht="14.25" customHeight="1">
      <c r="A19" s="8" t="s">
        <v>34</v>
      </c>
      <c r="B19" s="9" t="s">
        <v>56</v>
      </c>
      <c r="C19" s="11">
        <f>C24+C29+C33</f>
        <v>283684.61698</v>
      </c>
      <c r="D19" s="11">
        <f>D24+D29+D33</f>
        <v>251778.09077999994</v>
      </c>
      <c r="E19" s="11">
        <f aca="true" t="shared" si="4" ref="E19:T19">E24+E26+E29+E33</f>
        <v>6535.99</v>
      </c>
      <c r="F19" s="11">
        <f t="shared" si="4"/>
        <v>7278.360000000001</v>
      </c>
      <c r="G19" s="11">
        <f t="shared" si="4"/>
        <v>8260.88</v>
      </c>
      <c r="H19" s="11">
        <f t="shared" si="4"/>
        <v>22075.23</v>
      </c>
      <c r="I19" s="11">
        <f t="shared" si="4"/>
        <v>8756.75</v>
      </c>
      <c r="J19" s="11">
        <f t="shared" si="4"/>
        <v>7097.490000000001</v>
      </c>
      <c r="K19" s="11">
        <f t="shared" si="4"/>
        <v>18430.11</v>
      </c>
      <c r="L19" s="11">
        <f t="shared" si="4"/>
        <v>34284.35</v>
      </c>
      <c r="M19" s="11">
        <f t="shared" si="4"/>
        <v>16707.91</v>
      </c>
      <c r="N19" s="11">
        <f t="shared" si="4"/>
        <v>9237.27</v>
      </c>
      <c r="O19" s="11">
        <f t="shared" si="4"/>
        <v>16556.969999999998</v>
      </c>
      <c r="P19" s="11">
        <f t="shared" si="4"/>
        <v>42502.15</v>
      </c>
      <c r="Q19" s="11">
        <f t="shared" si="4"/>
        <v>9971.183999999997</v>
      </c>
      <c r="R19" s="11">
        <f t="shared" si="4"/>
        <v>39607.43</v>
      </c>
      <c r="S19" s="11">
        <f t="shared" si="4"/>
        <v>103337.74677999999</v>
      </c>
      <c r="T19" s="11">
        <f t="shared" si="4"/>
        <v>152916.36078</v>
      </c>
      <c r="U19" s="1"/>
    </row>
    <row r="20" spans="1:21" ht="51.75" customHeight="1">
      <c r="A20" s="8" t="s">
        <v>35</v>
      </c>
      <c r="B20" s="13"/>
      <c r="C20" s="10"/>
      <c r="D20" s="10"/>
      <c r="E20" s="10"/>
      <c r="F20" s="10"/>
      <c r="G20" s="10"/>
      <c r="H20" s="11"/>
      <c r="I20" s="10"/>
      <c r="J20" s="10"/>
      <c r="K20" s="10"/>
      <c r="L20" s="11"/>
      <c r="M20" s="10"/>
      <c r="N20" s="10"/>
      <c r="O20" s="10"/>
      <c r="P20" s="11"/>
      <c r="Q20" s="10"/>
      <c r="R20" s="10"/>
      <c r="S20" s="10"/>
      <c r="T20" s="11"/>
      <c r="U20" s="1"/>
    </row>
    <row r="21" spans="1:21" ht="27.75" customHeight="1">
      <c r="A21" s="27" t="s">
        <v>36</v>
      </c>
      <c r="B21" s="32"/>
      <c r="C21" s="29">
        <v>233033.37698</v>
      </c>
      <c r="D21" s="29">
        <f>D22+D23+D24</f>
        <v>216159.96218999996</v>
      </c>
      <c r="E21" s="29">
        <v>4547.9</v>
      </c>
      <c r="F21" s="29">
        <v>6313.89</v>
      </c>
      <c r="G21" s="29">
        <v>6704.15</v>
      </c>
      <c r="H21" s="29">
        <f>H23+H24+H22</f>
        <v>17565.94316</v>
      </c>
      <c r="I21" s="29">
        <v>5069.74</v>
      </c>
      <c r="J21" s="29">
        <v>5383.58</v>
      </c>
      <c r="K21" s="29">
        <v>7047.03</v>
      </c>
      <c r="L21" s="29">
        <f>L23+L24+L22</f>
        <v>17500.35</v>
      </c>
      <c r="M21" s="29">
        <v>14858.15427</v>
      </c>
      <c r="N21" s="29">
        <v>7266.28165</v>
      </c>
      <c r="O21" s="29">
        <v>14342.0385</v>
      </c>
      <c r="P21" s="29">
        <f>P23+P24+P22</f>
        <v>36466.47522</v>
      </c>
      <c r="Q21" s="29">
        <v>6273.53</v>
      </c>
      <c r="R21" s="29">
        <v>37479.33</v>
      </c>
      <c r="S21" s="29">
        <v>100874.32</v>
      </c>
      <c r="T21" s="29">
        <f>T23+T24+T22</f>
        <v>144627.19380999997</v>
      </c>
      <c r="U21" s="7"/>
    </row>
    <row r="22" spans="1:21" ht="27" customHeight="1">
      <c r="A22" s="30" t="s">
        <v>31</v>
      </c>
      <c r="B22" s="28" t="s">
        <v>53</v>
      </c>
      <c r="C22" s="31">
        <v>1084.69</v>
      </c>
      <c r="D22" s="31">
        <f>H22+L22+P22+T22</f>
        <v>1084.68994</v>
      </c>
      <c r="E22" s="31">
        <v>0</v>
      </c>
      <c r="F22" s="31">
        <v>913</v>
      </c>
      <c r="G22" s="31">
        <v>49.3</v>
      </c>
      <c r="H22" s="29">
        <f>SUM(E22:G22)</f>
        <v>962.3</v>
      </c>
      <c r="I22" s="31">
        <v>0</v>
      </c>
      <c r="J22" s="31">
        <v>0</v>
      </c>
      <c r="K22" s="31">
        <v>0</v>
      </c>
      <c r="L22" s="29">
        <f>I22+J22+K22</f>
        <v>0</v>
      </c>
      <c r="M22" s="33">
        <v>0</v>
      </c>
      <c r="N22" s="31">
        <v>0</v>
      </c>
      <c r="O22" s="31">
        <v>0</v>
      </c>
      <c r="P22" s="29">
        <f>SUM(M22:O22)</f>
        <v>0</v>
      </c>
      <c r="Q22" s="31">
        <v>0</v>
      </c>
      <c r="R22" s="31">
        <v>0</v>
      </c>
      <c r="S22" s="31">
        <v>122.38994</v>
      </c>
      <c r="T22" s="29">
        <f>SUM(Q22:S22)</f>
        <v>122.38994</v>
      </c>
      <c r="U22" s="1"/>
    </row>
    <row r="23" spans="1:22" ht="102">
      <c r="A23" s="30" t="s">
        <v>32</v>
      </c>
      <c r="B23" s="28" t="s">
        <v>54</v>
      </c>
      <c r="C23" s="31">
        <v>15658.95</v>
      </c>
      <c r="D23" s="31">
        <f>H23+L23+P23+T23</f>
        <v>15658.948250000001</v>
      </c>
      <c r="E23" s="31">
        <v>1263.2</v>
      </c>
      <c r="F23" s="31">
        <v>1486.5</v>
      </c>
      <c r="G23" s="31">
        <v>1614.17316</v>
      </c>
      <c r="H23" s="29">
        <f>E23+F23+G23</f>
        <v>4363.87316</v>
      </c>
      <c r="I23" s="31">
        <v>1173.08</v>
      </c>
      <c r="J23" s="31">
        <v>1252.73</v>
      </c>
      <c r="K23" s="31">
        <v>1120.28</v>
      </c>
      <c r="L23" s="29">
        <f>SUM(I23:K23)</f>
        <v>3546.09</v>
      </c>
      <c r="M23" s="31">
        <v>1749.6811</v>
      </c>
      <c r="N23" s="31">
        <v>943.29206</v>
      </c>
      <c r="O23" s="31">
        <v>1067.24206</v>
      </c>
      <c r="P23" s="29">
        <f>SUM(M23:O23)</f>
        <v>3760.21522</v>
      </c>
      <c r="Q23" s="31">
        <v>976.716</v>
      </c>
      <c r="R23" s="31">
        <v>1078.72387</v>
      </c>
      <c r="S23" s="31">
        <v>1933.33</v>
      </c>
      <c r="T23" s="29">
        <f>SUM(Q23:S23)</f>
        <v>3988.76987</v>
      </c>
      <c r="U23" s="7"/>
      <c r="V23" s="14"/>
    </row>
    <row r="24" spans="1:21" ht="13.5" customHeight="1">
      <c r="A24" s="30" t="s">
        <v>34</v>
      </c>
      <c r="B24" s="28" t="s">
        <v>56</v>
      </c>
      <c r="C24" s="10">
        <f>C21-C22-C23</f>
        <v>216289.73698</v>
      </c>
      <c r="D24" s="31">
        <f>H24+L24+P24+T24</f>
        <v>199416.32399999996</v>
      </c>
      <c r="E24" s="31">
        <v>3284.7</v>
      </c>
      <c r="F24" s="31">
        <v>3914.39</v>
      </c>
      <c r="G24" s="31">
        <v>5040.68</v>
      </c>
      <c r="H24" s="29">
        <f>E24+F24+G24</f>
        <v>12239.77</v>
      </c>
      <c r="I24" s="31">
        <v>3896.66</v>
      </c>
      <c r="J24" s="31">
        <v>4130.85</v>
      </c>
      <c r="K24" s="31">
        <v>5926.75</v>
      </c>
      <c r="L24" s="29">
        <f>SUM(I24:K24)</f>
        <v>13954.26</v>
      </c>
      <c r="M24" s="31">
        <v>13108.47</v>
      </c>
      <c r="N24" s="31">
        <v>6322.99</v>
      </c>
      <c r="O24" s="31">
        <v>13274.8</v>
      </c>
      <c r="P24" s="29">
        <f>SUM(M24:O24)</f>
        <v>32706.26</v>
      </c>
      <c r="Q24" s="31">
        <f>Q21-Q22-Q23</f>
        <v>5296.813999999999</v>
      </c>
      <c r="R24" s="31">
        <v>36400.61</v>
      </c>
      <c r="S24" s="31">
        <v>98818.61</v>
      </c>
      <c r="T24" s="29">
        <f>SUM(Q24:S24)</f>
        <v>140516.03399999999</v>
      </c>
      <c r="U24" s="1"/>
    </row>
    <row r="25" spans="1:21" ht="52.5" customHeight="1" hidden="1">
      <c r="A25" s="15" t="s">
        <v>37</v>
      </c>
      <c r="B25" s="9"/>
      <c r="C25" s="11">
        <f>C26</f>
        <v>0</v>
      </c>
      <c r="D25" s="11">
        <f aca="true" t="shared" si="5" ref="D25:T25">D26</f>
        <v>0</v>
      </c>
      <c r="E25" s="11">
        <f t="shared" si="5"/>
        <v>0</v>
      </c>
      <c r="F25" s="11">
        <f t="shared" si="5"/>
        <v>0</v>
      </c>
      <c r="G25" s="11">
        <f t="shared" si="5"/>
        <v>0</v>
      </c>
      <c r="H25" s="11">
        <f t="shared" si="5"/>
        <v>0</v>
      </c>
      <c r="I25" s="11">
        <f t="shared" si="5"/>
        <v>0</v>
      </c>
      <c r="J25" s="11">
        <f t="shared" si="5"/>
        <v>0</v>
      </c>
      <c r="K25" s="11">
        <f t="shared" si="5"/>
        <v>0</v>
      </c>
      <c r="L25" s="11">
        <f t="shared" si="5"/>
        <v>0</v>
      </c>
      <c r="M25" s="11">
        <f t="shared" si="5"/>
        <v>0</v>
      </c>
      <c r="N25" s="11">
        <f t="shared" si="5"/>
        <v>0</v>
      </c>
      <c r="O25" s="11">
        <f t="shared" si="5"/>
        <v>0</v>
      </c>
      <c r="P25" s="11">
        <f t="shared" si="5"/>
        <v>0</v>
      </c>
      <c r="Q25" s="11">
        <f t="shared" si="5"/>
        <v>0</v>
      </c>
      <c r="R25" s="11">
        <f t="shared" si="5"/>
        <v>0</v>
      </c>
      <c r="S25" s="11">
        <f t="shared" si="5"/>
        <v>0</v>
      </c>
      <c r="T25" s="11">
        <f t="shared" si="5"/>
        <v>0</v>
      </c>
      <c r="U25" s="7"/>
    </row>
    <row r="26" spans="1:21" ht="52.5" customHeight="1" hidden="1">
      <c r="A26" s="8" t="s">
        <v>34</v>
      </c>
      <c r="B26" s="9">
        <v>250</v>
      </c>
      <c r="C26" s="10">
        <v>0</v>
      </c>
      <c r="D26" s="10">
        <f>H26+L26+P26+T26</f>
        <v>0</v>
      </c>
      <c r="E26" s="10">
        <v>0</v>
      </c>
      <c r="F26" s="10">
        <v>0</v>
      </c>
      <c r="G26" s="10">
        <v>0</v>
      </c>
      <c r="H26" s="11">
        <f>SUM(E26:G26)</f>
        <v>0</v>
      </c>
      <c r="I26" s="10">
        <v>0</v>
      </c>
      <c r="J26" s="10">
        <v>0</v>
      </c>
      <c r="K26" s="10">
        <v>0</v>
      </c>
      <c r="L26" s="11">
        <f>SUM(I26:K26)</f>
        <v>0</v>
      </c>
      <c r="M26" s="10">
        <v>0</v>
      </c>
      <c r="N26" s="10">
        <v>0</v>
      </c>
      <c r="O26" s="10">
        <v>0</v>
      </c>
      <c r="P26" s="11">
        <f>SUM(M26:O26)</f>
        <v>0</v>
      </c>
      <c r="Q26" s="10">
        <v>0</v>
      </c>
      <c r="R26" s="10">
        <v>0</v>
      </c>
      <c r="S26" s="10">
        <v>0</v>
      </c>
      <c r="T26" s="11">
        <f>SUM(Q26:S26)</f>
        <v>0</v>
      </c>
      <c r="U26" s="7"/>
    </row>
    <row r="27" spans="1:22" ht="54" customHeight="1">
      <c r="A27" s="27" t="s">
        <v>38</v>
      </c>
      <c r="B27" s="28"/>
      <c r="C27" s="29">
        <v>245918.10421</v>
      </c>
      <c r="D27" s="29">
        <f>D28+D29</f>
        <v>242961.27148</v>
      </c>
      <c r="E27" s="29">
        <v>14737.78</v>
      </c>
      <c r="F27" s="29">
        <v>19741.122</v>
      </c>
      <c r="G27" s="29">
        <v>18194.472</v>
      </c>
      <c r="H27" s="29">
        <f>H28+H29</f>
        <v>52673.36951</v>
      </c>
      <c r="I27" s="29">
        <v>20314.07</v>
      </c>
      <c r="J27" s="29">
        <v>24229.76</v>
      </c>
      <c r="K27" s="29">
        <v>21247.8</v>
      </c>
      <c r="L27" s="29">
        <f>I27+J27+K27</f>
        <v>65791.63</v>
      </c>
      <c r="M27" s="29">
        <v>9725.68159</v>
      </c>
      <c r="N27" s="29">
        <v>22332.48839</v>
      </c>
      <c r="O27" s="29">
        <v>16829.61997</v>
      </c>
      <c r="P27" s="29">
        <f>P28+P29</f>
        <v>48887.792969999995</v>
      </c>
      <c r="Q27" s="29">
        <v>21937.42</v>
      </c>
      <c r="R27" s="29">
        <v>19428.01</v>
      </c>
      <c r="S27" s="29">
        <v>34243.049</v>
      </c>
      <c r="T27" s="29">
        <f>T28+T29</f>
        <v>75608.47899999999</v>
      </c>
      <c r="U27" s="7"/>
      <c r="V27" s="14"/>
    </row>
    <row r="28" spans="1:22" ht="102">
      <c r="A28" s="30" t="s">
        <v>32</v>
      </c>
      <c r="B28" s="28" t="s">
        <v>54</v>
      </c>
      <c r="C28" s="31">
        <v>201981.95</v>
      </c>
      <c r="D28" s="31">
        <f>H28+L28+P28+T28</f>
        <v>198737.24248000002</v>
      </c>
      <c r="E28" s="31">
        <v>12005.45451</v>
      </c>
      <c r="F28" s="31">
        <v>16911.405</v>
      </c>
      <c r="G28" s="31">
        <v>15630.15</v>
      </c>
      <c r="H28" s="29">
        <f>E28+F28+G28</f>
        <v>44547.009509999996</v>
      </c>
      <c r="I28" s="31">
        <v>16032.61</v>
      </c>
      <c r="J28" s="31">
        <v>22005.8</v>
      </c>
      <c r="K28" s="31">
        <v>9276.77</v>
      </c>
      <c r="L28" s="29">
        <f>I28+J28+K28</f>
        <v>47315.18000000001</v>
      </c>
      <c r="M28" s="31">
        <v>7140.2215</v>
      </c>
      <c r="N28" s="31">
        <v>20027.89419</v>
      </c>
      <c r="O28" s="31">
        <v>14180.79728</v>
      </c>
      <c r="P28" s="29">
        <f>SUM(M28:O28)</f>
        <v>41348.91297</v>
      </c>
      <c r="Q28" s="31">
        <v>17962.62</v>
      </c>
      <c r="R28" s="31">
        <v>16981.62</v>
      </c>
      <c r="S28" s="31">
        <v>30581.9</v>
      </c>
      <c r="T28" s="29">
        <f>SUM(Q28:S28)</f>
        <v>65526.14</v>
      </c>
      <c r="U28" s="7"/>
      <c r="V28" s="14"/>
    </row>
    <row r="29" spans="1:21" ht="37.5" customHeight="1">
      <c r="A29" s="30" t="s">
        <v>34</v>
      </c>
      <c r="B29" s="28" t="s">
        <v>56</v>
      </c>
      <c r="C29" s="31">
        <v>43936.15</v>
      </c>
      <c r="D29" s="31">
        <f>H29+L29+P29+T29</f>
        <v>44224.028999999995</v>
      </c>
      <c r="E29" s="31">
        <v>2732.33</v>
      </c>
      <c r="F29" s="31">
        <v>2829.71</v>
      </c>
      <c r="G29" s="31">
        <v>2564.32</v>
      </c>
      <c r="H29" s="29">
        <f>E29+F29+G29</f>
        <v>8126.360000000001</v>
      </c>
      <c r="I29" s="31">
        <v>4281.46</v>
      </c>
      <c r="J29" s="31">
        <v>2223.96</v>
      </c>
      <c r="K29" s="31">
        <v>11971.03</v>
      </c>
      <c r="L29" s="29">
        <f>I29+J29+K29</f>
        <v>18476.45</v>
      </c>
      <c r="M29" s="31">
        <v>2585.46</v>
      </c>
      <c r="N29" s="31">
        <v>2304.6</v>
      </c>
      <c r="O29" s="31">
        <v>2648.82</v>
      </c>
      <c r="P29" s="29">
        <f>SUM(M29:O29)</f>
        <v>7538.879999999999</v>
      </c>
      <c r="Q29" s="31">
        <f>Q27-Q28</f>
        <v>3974.7999999999993</v>
      </c>
      <c r="R29" s="31">
        <f>R27-R28</f>
        <v>2446.3899999999994</v>
      </c>
      <c r="S29" s="31">
        <f>S27-S28</f>
        <v>3661.1489999999976</v>
      </c>
      <c r="T29" s="29">
        <f>SUM(Q29:S29)</f>
        <v>10082.338999999996</v>
      </c>
      <c r="U29" s="1"/>
    </row>
    <row r="30" spans="1:21" ht="54.75" customHeight="1">
      <c r="A30" s="27" t="s">
        <v>39</v>
      </c>
      <c r="B30" s="28"/>
      <c r="C30" s="29">
        <v>62214.90751</v>
      </c>
      <c r="D30" s="29">
        <f>D31+D32+D33</f>
        <v>46893.91778</v>
      </c>
      <c r="E30" s="29">
        <v>3380.96347</v>
      </c>
      <c r="F30" s="29">
        <v>6261.26</v>
      </c>
      <c r="G30" s="29">
        <v>1611.88</v>
      </c>
      <c r="H30" s="29">
        <f>SUM(H31:H33)</f>
        <v>11254.1</v>
      </c>
      <c r="I30" s="29">
        <v>7581.83</v>
      </c>
      <c r="J30" s="29">
        <v>3442.68</v>
      </c>
      <c r="K30" s="29">
        <v>3757.21</v>
      </c>
      <c r="L30" s="29">
        <f>I30+J30+K30</f>
        <v>14781.720000000001</v>
      </c>
      <c r="M30" s="29">
        <v>2048.9836</v>
      </c>
      <c r="N30" s="29">
        <v>2275.679</v>
      </c>
      <c r="O30" s="29">
        <v>5709.34695</v>
      </c>
      <c r="P30" s="29">
        <f>SUM(P31:P33)</f>
        <v>10034.01</v>
      </c>
      <c r="Q30" s="29">
        <v>4762.37</v>
      </c>
      <c r="R30" s="29">
        <v>3325.43</v>
      </c>
      <c r="S30" s="29">
        <v>2736.28778</v>
      </c>
      <c r="T30" s="29">
        <f>SUM(T31:T33)</f>
        <v>10824.087779999998</v>
      </c>
      <c r="U30" s="7"/>
    </row>
    <row r="31" spans="1:21" ht="33" customHeight="1">
      <c r="A31" s="30" t="s">
        <v>31</v>
      </c>
      <c r="B31" s="28" t="s">
        <v>53</v>
      </c>
      <c r="C31" s="31">
        <v>38746.88</v>
      </c>
      <c r="D31" s="31">
        <f>H31+L31+P31+T31</f>
        <v>38746.880000000005</v>
      </c>
      <c r="E31" s="31">
        <v>2862</v>
      </c>
      <c r="F31" s="31">
        <v>5727</v>
      </c>
      <c r="G31" s="31">
        <v>956</v>
      </c>
      <c r="H31" s="29">
        <f>SUM(E31:G31)</f>
        <v>9545</v>
      </c>
      <c r="I31" s="31">
        <v>7003.2</v>
      </c>
      <c r="J31" s="31">
        <v>2700</v>
      </c>
      <c r="K31" s="31">
        <v>3224.88</v>
      </c>
      <c r="L31" s="29">
        <f>I31+J31+K31</f>
        <v>12928.080000000002</v>
      </c>
      <c r="M31" s="31">
        <v>1035</v>
      </c>
      <c r="N31" s="31">
        <v>1666</v>
      </c>
      <c r="O31" s="31">
        <v>5076</v>
      </c>
      <c r="P31" s="29">
        <f>SUM(M31:O31)</f>
        <v>7777</v>
      </c>
      <c r="Q31" s="31">
        <v>4062.8</v>
      </c>
      <c r="R31" s="31">
        <v>2565</v>
      </c>
      <c r="S31" s="31">
        <v>1869</v>
      </c>
      <c r="T31" s="29">
        <f>SUM(Q31:S31)</f>
        <v>8496.8</v>
      </c>
      <c r="U31" s="1"/>
    </row>
    <row r="32" spans="1:21" ht="55.5" customHeight="1">
      <c r="A32" s="30" t="s">
        <v>33</v>
      </c>
      <c r="B32" s="28" t="s">
        <v>55</v>
      </c>
      <c r="C32" s="31">
        <v>9.3</v>
      </c>
      <c r="D32" s="31">
        <f>G32+L32+P32+T32</f>
        <v>9.3</v>
      </c>
      <c r="E32" s="31">
        <v>0</v>
      </c>
      <c r="F32" s="31">
        <v>0</v>
      </c>
      <c r="G32" s="31">
        <v>0</v>
      </c>
      <c r="H32" s="29">
        <f>SUM(E32:G32)</f>
        <v>0</v>
      </c>
      <c r="I32" s="31">
        <v>0</v>
      </c>
      <c r="J32" s="31">
        <v>0</v>
      </c>
      <c r="K32" s="31">
        <v>0</v>
      </c>
      <c r="L32" s="29">
        <f>SUM(I32:K32)</f>
        <v>0</v>
      </c>
      <c r="M32" s="31">
        <v>0</v>
      </c>
      <c r="N32" s="31">
        <v>0</v>
      </c>
      <c r="O32" s="31">
        <v>0</v>
      </c>
      <c r="P32" s="29">
        <f>SUM(M32:O32)</f>
        <v>0</v>
      </c>
      <c r="Q32" s="31"/>
      <c r="R32" s="31"/>
      <c r="S32" s="31">
        <v>9.3</v>
      </c>
      <c r="T32" s="29">
        <f>SUM(Q32:S32)</f>
        <v>9.3</v>
      </c>
      <c r="U32" s="1"/>
    </row>
    <row r="33" spans="1:21" ht="18" customHeight="1">
      <c r="A33" s="30" t="s">
        <v>34</v>
      </c>
      <c r="B33" s="28" t="s">
        <v>56</v>
      </c>
      <c r="C33" s="31">
        <v>23458.73</v>
      </c>
      <c r="D33" s="31">
        <f>H33++L33+P33+T33</f>
        <v>8137.7377799999995</v>
      </c>
      <c r="E33" s="31">
        <v>518.96</v>
      </c>
      <c r="F33" s="31">
        <v>534.26</v>
      </c>
      <c r="G33" s="31">
        <v>655.88</v>
      </c>
      <c r="H33" s="29">
        <f>SUM(E33:G33)</f>
        <v>1709.1</v>
      </c>
      <c r="I33" s="31">
        <v>578.63</v>
      </c>
      <c r="J33" s="31">
        <v>742.68</v>
      </c>
      <c r="K33" s="31">
        <v>532.33</v>
      </c>
      <c r="L33" s="29">
        <f>SUM(I33:K33)</f>
        <v>1853.6399999999999</v>
      </c>
      <c r="M33" s="31">
        <v>1013.98</v>
      </c>
      <c r="N33" s="31">
        <v>609.68</v>
      </c>
      <c r="O33" s="31">
        <v>633.35</v>
      </c>
      <c r="P33" s="29">
        <f>SUM(M33:O33)</f>
        <v>2257.0099999999998</v>
      </c>
      <c r="Q33" s="31">
        <f>Q30-Q31-Q32</f>
        <v>699.5699999999997</v>
      </c>
      <c r="R33" s="31">
        <f>R30-R31-R32</f>
        <v>760.4299999999998</v>
      </c>
      <c r="S33" s="31">
        <f>S30-S31-S32</f>
        <v>857.9877800000002</v>
      </c>
      <c r="T33" s="29">
        <f>Q33+R33+S33</f>
        <v>2317.9877799999995</v>
      </c>
      <c r="U33" s="1"/>
    </row>
    <row r="34" spans="1:21" ht="24" customHeight="1">
      <c r="A34" s="12" t="s">
        <v>40</v>
      </c>
      <c r="B34" s="13" t="s">
        <v>57</v>
      </c>
      <c r="C34" s="11">
        <f aca="true" t="shared" si="6" ref="C34:T34">C10-C15</f>
        <v>1821.7630200000713</v>
      </c>
      <c r="D34" s="11">
        <f t="shared" si="6"/>
        <v>28272.808549999958</v>
      </c>
      <c r="E34" s="11">
        <f t="shared" si="6"/>
        <v>4800.665490000003</v>
      </c>
      <c r="F34" s="11">
        <f t="shared" si="6"/>
        <v>5730.735000000001</v>
      </c>
      <c r="G34" s="11">
        <f t="shared" si="6"/>
        <v>7073.546840000003</v>
      </c>
      <c r="H34" s="11">
        <f t="shared" si="6"/>
        <v>17604.94733000001</v>
      </c>
      <c r="I34" s="22">
        <f t="shared" si="6"/>
        <v>-5535.209999999999</v>
      </c>
      <c r="J34" s="11">
        <f t="shared" si="6"/>
        <v>-1241.359999999997</v>
      </c>
      <c r="K34" s="11">
        <f t="shared" si="6"/>
        <v>11021.830000000002</v>
      </c>
      <c r="L34" s="11">
        <f t="shared" si="6"/>
        <v>4245.259999999995</v>
      </c>
      <c r="M34" s="11">
        <f t="shared" si="6"/>
        <v>7749.707399999999</v>
      </c>
      <c r="N34" s="11">
        <f t="shared" si="6"/>
        <v>-1752.0762499999983</v>
      </c>
      <c r="O34" s="11">
        <f t="shared" si="6"/>
        <v>946.720659999999</v>
      </c>
      <c r="P34" s="11">
        <f t="shared" si="6"/>
        <v>6944.351810000007</v>
      </c>
      <c r="Q34" s="11">
        <f t="shared" si="6"/>
        <v>12715.250000000007</v>
      </c>
      <c r="R34" s="11">
        <f t="shared" si="6"/>
        <v>-14260.073870000007</v>
      </c>
      <c r="S34" s="11">
        <f t="shared" si="6"/>
        <v>1023.0732800000114</v>
      </c>
      <c r="T34" s="11">
        <f t="shared" si="6"/>
        <v>-521.7505899999815</v>
      </c>
      <c r="U34" s="1"/>
    </row>
    <row r="35" spans="1:21" ht="24" customHeight="1">
      <c r="A35" s="12" t="s">
        <v>63</v>
      </c>
      <c r="B35" s="13" t="s">
        <v>60</v>
      </c>
      <c r="C35" s="11"/>
      <c r="D35" s="11"/>
      <c r="E35" s="11"/>
      <c r="F35" s="11"/>
      <c r="G35" s="11"/>
      <c r="H35" s="11"/>
      <c r="I35" s="22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"/>
    </row>
    <row r="36" spans="1:21" ht="75.75" customHeight="1">
      <c r="A36" s="17" t="s">
        <v>41</v>
      </c>
      <c r="B36" s="13" t="s">
        <v>58</v>
      </c>
      <c r="C36" s="11"/>
      <c r="D36" s="11">
        <f>T36</f>
        <v>3960</v>
      </c>
      <c r="E36" s="18"/>
      <c r="F36" s="18"/>
      <c r="G36" s="18"/>
      <c r="H36" s="11">
        <f>SUM(E36:G36)</f>
        <v>0</v>
      </c>
      <c r="I36" s="18"/>
      <c r="J36" s="18"/>
      <c r="K36" s="18"/>
      <c r="L36" s="11">
        <f>I36+J36+K36</f>
        <v>0</v>
      </c>
      <c r="M36" s="11"/>
      <c r="N36" s="18"/>
      <c r="O36" s="18"/>
      <c r="P36" s="11">
        <f>M36+N36+O36</f>
        <v>0</v>
      </c>
      <c r="Q36" s="11">
        <v>1960</v>
      </c>
      <c r="R36" s="18">
        <v>2000</v>
      </c>
      <c r="S36" s="11"/>
      <c r="T36" s="11">
        <f>Q36+R36+S36</f>
        <v>3960</v>
      </c>
      <c r="U36" s="1"/>
    </row>
    <row r="37" spans="1:21" ht="110.25" customHeight="1">
      <c r="A37" s="17" t="s">
        <v>42</v>
      </c>
      <c r="B37" s="13" t="s">
        <v>59</v>
      </c>
      <c r="C37" s="11">
        <f>C34+C35-C36</f>
        <v>1821.7630200000713</v>
      </c>
      <c r="D37" s="11">
        <f>D34+D35-D36</f>
        <v>24312.808549999958</v>
      </c>
      <c r="E37" s="11">
        <f aca="true" t="shared" si="7" ref="E37:T37">E34+E35-E36</f>
        <v>4800.665490000003</v>
      </c>
      <c r="F37" s="11">
        <f>F34+F35-F36</f>
        <v>5730.735000000001</v>
      </c>
      <c r="G37" s="11">
        <f t="shared" si="7"/>
        <v>7073.546840000003</v>
      </c>
      <c r="H37" s="11">
        <f t="shared" si="7"/>
        <v>17604.94733000001</v>
      </c>
      <c r="I37" s="11">
        <f t="shared" si="7"/>
        <v>-5535.209999999999</v>
      </c>
      <c r="J37" s="11">
        <f t="shared" si="7"/>
        <v>-1241.359999999997</v>
      </c>
      <c r="K37" s="11">
        <f t="shared" si="7"/>
        <v>11021.830000000002</v>
      </c>
      <c r="L37" s="11">
        <f t="shared" si="7"/>
        <v>4245.259999999995</v>
      </c>
      <c r="M37" s="11">
        <f t="shared" si="7"/>
        <v>7749.707399999999</v>
      </c>
      <c r="N37" s="11">
        <f t="shared" si="7"/>
        <v>-1752.0762499999983</v>
      </c>
      <c r="O37" s="11">
        <f t="shared" si="7"/>
        <v>946.720659999999</v>
      </c>
      <c r="P37" s="11">
        <f t="shared" si="7"/>
        <v>6944.351810000007</v>
      </c>
      <c r="Q37" s="11">
        <f t="shared" si="7"/>
        <v>10755.250000000007</v>
      </c>
      <c r="R37" s="11">
        <f t="shared" si="7"/>
        <v>-16260.073870000007</v>
      </c>
      <c r="S37" s="11">
        <f t="shared" si="7"/>
        <v>1023.0732800000114</v>
      </c>
      <c r="T37" s="11">
        <f t="shared" si="7"/>
        <v>-4481.7505899999815</v>
      </c>
      <c r="U37" s="1"/>
    </row>
    <row r="38" spans="1:20" ht="38.25">
      <c r="A38" s="17" t="s">
        <v>43</v>
      </c>
      <c r="B38" s="13">
        <v>1000</v>
      </c>
      <c r="C38" s="10">
        <v>0</v>
      </c>
      <c r="D38" s="10">
        <v>7653.237</v>
      </c>
      <c r="E38" s="10">
        <f>D38</f>
        <v>7653.237</v>
      </c>
      <c r="F38" s="10">
        <f>E39</f>
        <v>12453.902490000004</v>
      </c>
      <c r="G38" s="10">
        <f>F39</f>
        <v>18184.637490000005</v>
      </c>
      <c r="H38" s="11">
        <f>E38</f>
        <v>7653.237</v>
      </c>
      <c r="I38" s="10">
        <f>H39</f>
        <v>25258.18433000001</v>
      </c>
      <c r="J38" s="10">
        <f>I39</f>
        <v>19722.974330000012</v>
      </c>
      <c r="K38" s="10">
        <f>J39</f>
        <v>18481.614330000015</v>
      </c>
      <c r="L38" s="11">
        <f>I38</f>
        <v>25258.18433000001</v>
      </c>
      <c r="M38" s="10">
        <f>L39</f>
        <v>29503.444330000006</v>
      </c>
      <c r="N38" s="10">
        <f>M39</f>
        <v>37253.151730000005</v>
      </c>
      <c r="O38" s="10">
        <f>N39</f>
        <v>35501.07548000001</v>
      </c>
      <c r="P38" s="11">
        <f>M38</f>
        <v>29503.444330000006</v>
      </c>
      <c r="Q38" s="10">
        <f>P39</f>
        <v>36447.79614000001</v>
      </c>
      <c r="R38" s="10">
        <f>Q39</f>
        <v>47203.04614000002</v>
      </c>
      <c r="S38" s="10">
        <f>R39</f>
        <v>30942.972270000013</v>
      </c>
      <c r="T38" s="11">
        <f>Q38</f>
        <v>36447.79614000001</v>
      </c>
    </row>
    <row r="39" spans="1:21" ht="38.25">
      <c r="A39" s="17" t="s">
        <v>44</v>
      </c>
      <c r="B39" s="13">
        <v>1100</v>
      </c>
      <c r="C39" s="10">
        <v>0</v>
      </c>
      <c r="D39" s="11">
        <f>T39</f>
        <v>31966.04555000003</v>
      </c>
      <c r="E39" s="11">
        <f>E38+E37</f>
        <v>12453.902490000004</v>
      </c>
      <c r="F39" s="11">
        <f>F38+F37</f>
        <v>18184.637490000005</v>
      </c>
      <c r="G39" s="11">
        <f aca="true" t="shared" si="8" ref="G39:O39">G38+G37</f>
        <v>25258.184330000007</v>
      </c>
      <c r="H39" s="11">
        <f t="shared" si="8"/>
        <v>25258.18433000001</v>
      </c>
      <c r="I39" s="11">
        <f t="shared" si="8"/>
        <v>19722.974330000012</v>
      </c>
      <c r="J39" s="11">
        <f t="shared" si="8"/>
        <v>18481.614330000015</v>
      </c>
      <c r="K39" s="11">
        <f t="shared" si="8"/>
        <v>29503.444330000017</v>
      </c>
      <c r="L39" s="11">
        <f>L38+L37</f>
        <v>29503.444330000006</v>
      </c>
      <c r="M39" s="11">
        <f t="shared" si="8"/>
        <v>37253.151730000005</v>
      </c>
      <c r="N39" s="11">
        <f t="shared" si="8"/>
        <v>35501.07548000001</v>
      </c>
      <c r="O39" s="11">
        <f t="shared" si="8"/>
        <v>36447.796140000006</v>
      </c>
      <c r="P39" s="11">
        <f>P38+P37</f>
        <v>36447.79614000001</v>
      </c>
      <c r="Q39" s="11">
        <f>Q38+Q37</f>
        <v>47203.04614000002</v>
      </c>
      <c r="R39" s="11">
        <f>R38+R37</f>
        <v>30942.972270000013</v>
      </c>
      <c r="S39" s="11">
        <f>S38+S37</f>
        <v>31966.045550000024</v>
      </c>
      <c r="T39" s="11">
        <f>T38+T37</f>
        <v>31966.04555000003</v>
      </c>
      <c r="U39" s="1"/>
    </row>
    <row r="40" spans="1:21" ht="140.25">
      <c r="A40" s="17" t="s">
        <v>45</v>
      </c>
      <c r="B40" s="13">
        <v>1200</v>
      </c>
      <c r="C40" s="10"/>
      <c r="D40" s="16">
        <v>0</v>
      </c>
      <c r="E40" s="10">
        <f>E38-E39</f>
        <v>-4800.665490000004</v>
      </c>
      <c r="F40" s="10">
        <f aca="true" t="shared" si="9" ref="F40:O40">F38-F39</f>
        <v>-5730.735000000001</v>
      </c>
      <c r="G40" s="10">
        <f t="shared" si="9"/>
        <v>-7073.546840000003</v>
      </c>
      <c r="H40" s="10">
        <f t="shared" si="9"/>
        <v>-17604.94733000001</v>
      </c>
      <c r="I40" s="10">
        <f t="shared" si="9"/>
        <v>5535.209999999999</v>
      </c>
      <c r="J40" s="10">
        <f t="shared" si="9"/>
        <v>1241.359999999997</v>
      </c>
      <c r="K40" s="10">
        <f t="shared" si="9"/>
        <v>-11021.830000000002</v>
      </c>
      <c r="L40" s="10">
        <f t="shared" si="9"/>
        <v>-4245.259999999995</v>
      </c>
      <c r="M40" s="10">
        <f t="shared" si="9"/>
        <v>-7749.707399999999</v>
      </c>
      <c r="N40" s="10">
        <f t="shared" si="9"/>
        <v>1752.0762499999983</v>
      </c>
      <c r="O40" s="10">
        <f t="shared" si="9"/>
        <v>-946.720659999999</v>
      </c>
      <c r="P40" s="10">
        <f>P38-P39</f>
        <v>-6944.351810000007</v>
      </c>
      <c r="Q40" s="10">
        <f>Q38-Q39</f>
        <v>-10755.250000000007</v>
      </c>
      <c r="R40" s="10">
        <f>R38-R39</f>
        <v>16260.073870000007</v>
      </c>
      <c r="S40" s="10">
        <f>S38-S39</f>
        <v>-1023.0732800000114</v>
      </c>
      <c r="T40" s="10">
        <f>T38-T39</f>
        <v>4481.7505899999815</v>
      </c>
      <c r="U40" s="1"/>
    </row>
    <row r="41" spans="1:21" ht="54" customHeight="1">
      <c r="A41" s="17" t="s">
        <v>46</v>
      </c>
      <c r="B41" s="40">
        <v>1300</v>
      </c>
      <c r="C41" s="41"/>
      <c r="D41" s="42">
        <v>0</v>
      </c>
      <c r="E41" s="41">
        <v>0</v>
      </c>
      <c r="F41" s="41">
        <v>0</v>
      </c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3"/>
    </row>
    <row r="42" spans="1:21" ht="36.75" customHeight="1">
      <c r="A42" s="8" t="s">
        <v>47</v>
      </c>
      <c r="B42" s="40"/>
      <c r="C42" s="41"/>
      <c r="D42" s="42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3"/>
    </row>
    <row r="43" spans="1:21" ht="13.5" customHeight="1">
      <c r="A43" s="44" t="s">
        <v>64</v>
      </c>
      <c r="B43" s="44"/>
      <c r="C43" s="44"/>
      <c r="D43" s="44"/>
      <c r="E43" s="44"/>
      <c r="F43" s="44"/>
      <c r="G43" s="44"/>
      <c r="H43" s="44"/>
      <c r="I43" s="46"/>
      <c r="J43" s="48"/>
      <c r="K43" s="50" t="s">
        <v>65</v>
      </c>
      <c r="L43" s="50"/>
      <c r="M43" s="50"/>
      <c r="N43" s="50"/>
      <c r="O43" s="50"/>
      <c r="P43" s="50"/>
      <c r="Q43" s="43"/>
      <c r="R43" s="43"/>
      <c r="S43" s="43"/>
      <c r="T43" s="43"/>
      <c r="U43" s="38"/>
    </row>
    <row r="44" spans="1:21" ht="15" customHeight="1">
      <c r="A44" s="45"/>
      <c r="B44" s="45"/>
      <c r="C44" s="45"/>
      <c r="D44" s="45"/>
      <c r="E44" s="45"/>
      <c r="F44" s="45"/>
      <c r="G44" s="45"/>
      <c r="H44" s="45"/>
      <c r="I44" s="47"/>
      <c r="J44" s="49"/>
      <c r="K44" s="51"/>
      <c r="L44" s="51"/>
      <c r="M44" s="51"/>
      <c r="N44" s="51"/>
      <c r="O44" s="51"/>
      <c r="P44" s="51"/>
      <c r="Q44" s="38"/>
      <c r="R44" s="38"/>
      <c r="S44" s="38"/>
      <c r="T44" s="38"/>
      <c r="U44" s="38"/>
    </row>
    <row r="45" spans="1:21" ht="15" customHeight="1">
      <c r="A45" s="45"/>
      <c r="B45" s="45"/>
      <c r="C45" s="45"/>
      <c r="D45" s="45"/>
      <c r="E45" s="45"/>
      <c r="F45" s="45"/>
      <c r="G45" s="45"/>
      <c r="H45" s="45"/>
      <c r="I45" s="47"/>
      <c r="J45" s="49"/>
      <c r="K45" s="51"/>
      <c r="L45" s="51"/>
      <c r="M45" s="51"/>
      <c r="N45" s="51"/>
      <c r="O45" s="51"/>
      <c r="P45" s="51"/>
      <c r="Q45" s="38"/>
      <c r="R45" s="38"/>
      <c r="S45" s="38"/>
      <c r="T45" s="38"/>
      <c r="U45" s="38"/>
    </row>
    <row r="46" spans="1:21" ht="30" customHeight="1">
      <c r="A46" s="45"/>
      <c r="B46" s="45"/>
      <c r="C46" s="45"/>
      <c r="D46" s="45"/>
      <c r="E46" s="45"/>
      <c r="F46" s="45"/>
      <c r="G46" s="45"/>
      <c r="H46" s="45"/>
      <c r="I46" s="47"/>
      <c r="J46" s="49"/>
      <c r="K46" s="51"/>
      <c r="L46" s="51"/>
      <c r="M46" s="51"/>
      <c r="N46" s="51"/>
      <c r="O46" s="51"/>
      <c r="P46" s="51"/>
      <c r="Q46" s="38"/>
      <c r="R46" s="38"/>
      <c r="S46" s="38"/>
      <c r="T46" s="38"/>
      <c r="U46" s="38"/>
    </row>
    <row r="47" spans="1:2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.75">
      <c r="A48" s="19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1"/>
    </row>
    <row r="49" spans="1:21" ht="12.75">
      <c r="A49" s="21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"/>
    </row>
    <row r="50" spans="2:21" ht="12.7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"/>
    </row>
    <row r="54" ht="12.75">
      <c r="A54" s="34">
        <v>44228</v>
      </c>
    </row>
    <row r="55" ht="12.75">
      <c r="A55" s="1" t="s">
        <v>62</v>
      </c>
    </row>
    <row r="56" ht="12.75">
      <c r="A56" s="19" t="s">
        <v>61</v>
      </c>
    </row>
    <row r="57" ht="12.75">
      <c r="A57" s="21"/>
    </row>
    <row r="73" ht="12.75">
      <c r="A73" s="20"/>
    </row>
    <row r="74" ht="12.75">
      <c r="A74" s="21"/>
    </row>
    <row r="75" ht="12.75">
      <c r="A75" s="19"/>
    </row>
  </sheetData>
  <sheetProtection/>
  <mergeCells count="45">
    <mergeCell ref="A43:H46"/>
    <mergeCell ref="U43:U46"/>
    <mergeCell ref="I43:I46"/>
    <mergeCell ref="J43:J46"/>
    <mergeCell ref="K43:P46"/>
    <mergeCell ref="Q43:Q46"/>
    <mergeCell ref="R43:R46"/>
    <mergeCell ref="S43:S46"/>
    <mergeCell ref="T43:T46"/>
    <mergeCell ref="H41:H42"/>
    <mergeCell ref="I41:I42"/>
    <mergeCell ref="S41:S42"/>
    <mergeCell ref="T41:T42"/>
    <mergeCell ref="J41:J42"/>
    <mergeCell ref="K41:K42"/>
    <mergeCell ref="L41:L42"/>
    <mergeCell ref="M41:M42"/>
    <mergeCell ref="U41:U42"/>
    <mergeCell ref="P41:P42"/>
    <mergeCell ref="Q41:Q42"/>
    <mergeCell ref="R41:R42"/>
    <mergeCell ref="O41:O42"/>
    <mergeCell ref="N41:N42"/>
    <mergeCell ref="B41:B42"/>
    <mergeCell ref="C41:C42"/>
    <mergeCell ref="D41:D42"/>
    <mergeCell ref="E41:E42"/>
    <mergeCell ref="F41:F42"/>
    <mergeCell ref="G41:G42"/>
    <mergeCell ref="E6:G7"/>
    <mergeCell ref="H6:H8"/>
    <mergeCell ref="I6:K7"/>
    <mergeCell ref="L6:L8"/>
    <mergeCell ref="M6:O7"/>
    <mergeCell ref="P6:P8"/>
    <mergeCell ref="F2:N2"/>
    <mergeCell ref="A1:T1"/>
    <mergeCell ref="A3:C3"/>
    <mergeCell ref="A4:C4"/>
    <mergeCell ref="A6:A8"/>
    <mergeCell ref="B6:B8"/>
    <mergeCell ref="C6:C8"/>
    <mergeCell ref="D6:D8"/>
    <mergeCell ref="Q6:S7"/>
    <mergeCell ref="T6:T8"/>
  </mergeCells>
  <printOptions/>
  <pageMargins left="0.6299212598425197" right="0.15748031496062992" top="0.1968503937007874" bottom="0.1968503937007874" header="0" footer="0"/>
  <pageSetup horizontalDpi="600" verticalDpi="600" orientation="landscape" paperSize="9" scale="56" r:id="rId1"/>
  <rowBreaks count="1" manualBreakCount="1">
    <brk id="3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Елена</cp:lastModifiedBy>
  <cp:lastPrinted>2020-04-13T13:59:46Z</cp:lastPrinted>
  <dcterms:created xsi:type="dcterms:W3CDTF">2014-02-13T05:24:36Z</dcterms:created>
  <dcterms:modified xsi:type="dcterms:W3CDTF">2021-02-01T07:30:33Z</dcterms:modified>
  <cp:category/>
  <cp:version/>
  <cp:contentType/>
  <cp:contentStatus/>
</cp:coreProperties>
</file>