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28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'Лист1'!$A$1:$T$74</definedName>
  </definedNames>
  <calcPr fullCalcOnLoad="1"/>
</workbook>
</file>

<file path=xl/sharedStrings.xml><?xml version="1.0" encoding="utf-8"?>
<sst xmlns="http://schemas.openxmlformats.org/spreadsheetml/2006/main" count="85" uniqueCount="68">
  <si>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</si>
  <si>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</si>
  <si>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</si>
  <si>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</si>
  <si>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</si>
  <si>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</si>
  <si>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</si>
  <si>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</si>
  <si>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</si>
  <si>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</si>
  <si>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</si>
  <si>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</si>
  <si>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</si>
  <si>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</si>
  <si>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</si>
  <si>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</si>
  <si>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</si>
  <si>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</si>
  <si>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</si>
  <si>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</si>
  <si>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</si>
  <si>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</si>
  <si>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</si>
  <si>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</si>
  <si>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</si>
  <si>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</si>
  <si>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</si>
  <si>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</si>
  <si>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</si>
  <si>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</si>
  <si>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</si>
  <si>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</si>
  <si>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</si>
  <si>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</si>
  <si>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</si>
  <si>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</si>
  <si>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</si>
  <si>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</si>
  <si>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</si>
  <si>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</si>
  <si>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</si>
  <si>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</si>
  <si>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</si>
  <si>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</si>
  <si>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</si>
  <si>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</si>
  <si>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</si>
  <si>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</si>
  <si>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</si>
  <si>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</si>
  <si>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</si>
  <si>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</si>
  <si>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</si>
  <si>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</si>
  <si>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</si>
  <si>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</si>
  <si>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</si>
  <si>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</si>
  <si>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</si>
  <si>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</si>
  <si>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</si>
  <si>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</si>
  <si>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Исп О.С.Трофимова</t>
  </si>
  <si>
    <t>Кассовые поступления по источникам поступления дефицита бюджета Муромского района</t>
  </si>
  <si>
    <t>Начальник финансового управления администрации  района</t>
  </si>
  <si>
    <t>Г.А.Сафонова</t>
  </si>
  <si>
    <t>Кассовый план исполнения бюджета  Муромского района на 2020 год</t>
  </si>
  <si>
    <t>(по состоянию на 01.04.2020 год)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</si>
</sst>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view="pageBreakPreview" zoomScaleSheetLayoutView="100" zoomScalePageLayoutView="0" workbookViewId="0" topLeftCell="A1">
      <pane ySplit="9" topLeftCell="A35" activePane="bottomLeft" state="frozen"/>
      <selection pane="topLeft" activeCell="A1" sqref="A1"/>
      <selection pane="bottomLeft" activeCell="A54" sqref="A54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13.00390625" style="2" customWidth="1"/>
    <col min="4" max="4" width="23.625" style="2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11.25390625" style="2" customWidth="1"/>
    <col min="11" max="14" width="9.25390625" style="2" bestFit="1" customWidth="1"/>
    <col min="15" max="15" width="10.625" style="2" customWidth="1"/>
    <col min="16" max="16" width="10.125" style="2" customWidth="1"/>
    <col min="17" max="17" width="9.375" style="2" customWidth="1"/>
    <col min="18" max="19" width="9.2539062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1"/>
    </row>
    <row r="2" spans="1:21" ht="18.75">
      <c r="A2" s="3"/>
      <c r="B2" s="3"/>
      <c r="C2" s="3"/>
      <c r="D2" s="4"/>
      <c r="E2" s="3"/>
      <c r="F2" s="50" t="s">
        <v>67</v>
      </c>
      <c r="G2" s="50"/>
      <c r="H2" s="50"/>
      <c r="I2" s="50"/>
      <c r="J2" s="50"/>
      <c r="K2" s="50"/>
      <c r="L2" s="50"/>
      <c r="M2" s="50"/>
      <c r="N2" s="50"/>
      <c r="O2" s="3"/>
      <c r="P2" s="3"/>
      <c r="Q2" s="3"/>
      <c r="R2" s="3"/>
      <c r="S2" s="3"/>
      <c r="T2" s="3"/>
      <c r="U2" s="1"/>
    </row>
    <row r="3" spans="1:21" ht="12.75" customHeight="1">
      <c r="A3" s="38" t="s">
        <v>0</v>
      </c>
      <c r="B3" s="38"/>
      <c r="C3" s="38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8" t="s">
        <v>1</v>
      </c>
      <c r="B4" s="38"/>
      <c r="C4" s="38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9" t="s">
        <v>2</v>
      </c>
      <c r="B6" s="49" t="s">
        <v>3</v>
      </c>
      <c r="C6" s="49" t="s">
        <v>4</v>
      </c>
      <c r="D6" s="49" t="s">
        <v>5</v>
      </c>
      <c r="E6" s="49" t="s">
        <v>6</v>
      </c>
      <c r="F6" s="49"/>
      <c r="G6" s="49"/>
      <c r="H6" s="49" t="s">
        <v>7</v>
      </c>
      <c r="I6" s="49" t="s">
        <v>8</v>
      </c>
      <c r="J6" s="49"/>
      <c r="K6" s="49"/>
      <c r="L6" s="49" t="s">
        <v>9</v>
      </c>
      <c r="M6" s="49" t="s">
        <v>10</v>
      </c>
      <c r="N6" s="49"/>
      <c r="O6" s="49"/>
      <c r="P6" s="49" t="s">
        <v>11</v>
      </c>
      <c r="Q6" s="49" t="s">
        <v>12</v>
      </c>
      <c r="R6" s="49"/>
      <c r="S6" s="49"/>
      <c r="T6" s="49" t="s">
        <v>13</v>
      </c>
      <c r="U6" s="1"/>
    </row>
    <row r="7" spans="1:21" ht="12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1"/>
    </row>
    <row r="8" spans="1:21" ht="12.75">
      <c r="A8" s="49"/>
      <c r="B8" s="49"/>
      <c r="C8" s="49"/>
      <c r="D8" s="49"/>
      <c r="E8" s="6" t="s">
        <v>14</v>
      </c>
      <c r="F8" s="6" t="s">
        <v>15</v>
      </c>
      <c r="G8" s="6" t="s">
        <v>16</v>
      </c>
      <c r="H8" s="49"/>
      <c r="I8" s="6" t="s">
        <v>17</v>
      </c>
      <c r="J8" s="6" t="s">
        <v>18</v>
      </c>
      <c r="K8" s="6" t="s">
        <v>19</v>
      </c>
      <c r="L8" s="49"/>
      <c r="M8" s="6" t="s">
        <v>20</v>
      </c>
      <c r="N8" s="6" t="s">
        <v>21</v>
      </c>
      <c r="O8" s="6" t="s">
        <v>22</v>
      </c>
      <c r="P8" s="49"/>
      <c r="Q8" s="6" t="s">
        <v>23</v>
      </c>
      <c r="R8" s="6" t="s">
        <v>24</v>
      </c>
      <c r="S8" s="6" t="s">
        <v>25</v>
      </c>
      <c r="T8" s="49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49</v>
      </c>
      <c r="C10" s="11">
        <v>479265.5</v>
      </c>
      <c r="D10" s="11">
        <f>D12+D13</f>
        <v>485779</v>
      </c>
      <c r="E10" s="11">
        <v>27467.3</v>
      </c>
      <c r="F10" s="11">
        <v>38047</v>
      </c>
      <c r="G10" s="11">
        <v>33584.8</v>
      </c>
      <c r="H10" s="11">
        <f>H12+H13</f>
        <v>99099.1</v>
      </c>
      <c r="I10" s="11">
        <v>31769.17</v>
      </c>
      <c r="J10" s="11">
        <v>49209.42</v>
      </c>
      <c r="K10" s="11">
        <v>36807.25</v>
      </c>
      <c r="L10" s="11">
        <f>L12+L13</f>
        <v>117785.84000000001</v>
      </c>
      <c r="M10" s="11">
        <v>21746.9</v>
      </c>
      <c r="N10" s="11">
        <v>29755.55</v>
      </c>
      <c r="O10" s="11">
        <v>38123.25</v>
      </c>
      <c r="P10" s="11">
        <f>P12+P13</f>
        <v>89625.7</v>
      </c>
      <c r="Q10" s="11">
        <v>47793.75</v>
      </c>
      <c r="R10" s="11">
        <v>72247.98</v>
      </c>
      <c r="S10" s="11">
        <v>59226.63</v>
      </c>
      <c r="T10" s="11">
        <f>T12+T13</f>
        <v>179268.36</v>
      </c>
      <c r="U10" s="7"/>
    </row>
    <row r="11" spans="1:21" ht="18.75" customHeight="1">
      <c r="A11" s="8" t="s">
        <v>27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48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50</v>
      </c>
      <c r="C12" s="10">
        <v>66456</v>
      </c>
      <c r="D12" s="10">
        <f>H12+L12+P12+T12</f>
        <v>66456</v>
      </c>
      <c r="E12" s="10">
        <v>5075.06</v>
      </c>
      <c r="F12" s="10">
        <v>4266.19</v>
      </c>
      <c r="G12" s="10">
        <v>5990.67</v>
      </c>
      <c r="H12" s="11">
        <f>SUM(E12:G12)</f>
        <v>15331.92</v>
      </c>
      <c r="I12" s="10">
        <v>4883.66</v>
      </c>
      <c r="J12" s="10">
        <v>4166.02</v>
      </c>
      <c r="K12" s="25">
        <v>3903.24</v>
      </c>
      <c r="L12" s="11">
        <f>SUM(I12:K12)</f>
        <v>12952.92</v>
      </c>
      <c r="M12" s="25">
        <v>4872.05</v>
      </c>
      <c r="N12" s="25">
        <v>4172.05</v>
      </c>
      <c r="O12" s="25">
        <v>5016.65</v>
      </c>
      <c r="P12" s="11">
        <f>SUM(M12:O12)</f>
        <v>14060.75</v>
      </c>
      <c r="Q12" s="10">
        <v>9434.55</v>
      </c>
      <c r="R12" s="10">
        <v>7706.38</v>
      </c>
      <c r="S12" s="10">
        <v>6969.48</v>
      </c>
      <c r="T12" s="11">
        <f>SUM(Q12:S12)</f>
        <v>24110.41</v>
      </c>
      <c r="U12" s="1"/>
    </row>
    <row r="13" spans="1:21" ht="28.5" customHeight="1">
      <c r="A13" s="8" t="s">
        <v>29</v>
      </c>
      <c r="B13" s="9" t="s">
        <v>51</v>
      </c>
      <c r="C13" s="10">
        <v>412809.5</v>
      </c>
      <c r="D13" s="10">
        <f>H13+L13+P13+T13</f>
        <v>419323</v>
      </c>
      <c r="E13" s="26">
        <v>22392.24</v>
      </c>
      <c r="F13" s="26">
        <v>33780.81</v>
      </c>
      <c r="G13" s="26">
        <v>27594.13</v>
      </c>
      <c r="H13" s="11">
        <f>E13+F13+G13</f>
        <v>83767.18000000001</v>
      </c>
      <c r="I13" s="10">
        <v>26885.51</v>
      </c>
      <c r="J13" s="10">
        <v>45043.4</v>
      </c>
      <c r="K13" s="10">
        <v>32904.01</v>
      </c>
      <c r="L13" s="11">
        <f>I13+J13+K13</f>
        <v>104832.92000000001</v>
      </c>
      <c r="M13" s="35">
        <v>16874.85</v>
      </c>
      <c r="N13" s="35">
        <v>25583.5</v>
      </c>
      <c r="O13" s="35">
        <v>33106.6</v>
      </c>
      <c r="P13" s="11">
        <f>M13+N13+O13</f>
        <v>75564.95</v>
      </c>
      <c r="Q13" s="10">
        <v>38359.2</v>
      </c>
      <c r="R13" s="10">
        <v>64541.6</v>
      </c>
      <c r="S13" s="10">
        <v>52257.15</v>
      </c>
      <c r="T13" s="11">
        <f>Q13+R13+S13</f>
        <v>155157.94999999998</v>
      </c>
      <c r="U13" s="1"/>
    </row>
    <row r="14" spans="1:21" ht="48.75" customHeight="1">
      <c r="A14" s="12" t="s">
        <v>30</v>
      </c>
      <c r="B14" s="13" t="s">
        <v>52</v>
      </c>
      <c r="C14" s="11">
        <f>C15+C16+C17+C18</f>
        <v>481495.93999999994</v>
      </c>
      <c r="D14" s="11">
        <f>SUM(D15:D18)</f>
        <v>488009.43651</v>
      </c>
      <c r="E14" s="11">
        <f aca="true" t="shared" si="0" ref="E14:T14">SUM(E15:E18)</f>
        <v>22666.64451</v>
      </c>
      <c r="F14" s="11">
        <f t="shared" si="0"/>
        <v>32316.265</v>
      </c>
      <c r="G14" s="11">
        <f t="shared" si="0"/>
        <v>26510.50316</v>
      </c>
      <c r="H14" s="11">
        <f t="shared" si="0"/>
        <v>81493.41266999999</v>
      </c>
      <c r="I14" s="11">
        <f t="shared" si="0"/>
        <v>37056.63684</v>
      </c>
      <c r="J14" s="11">
        <f>SUM(J15:J18)</f>
        <v>43114.237</v>
      </c>
      <c r="K14" s="11">
        <f t="shared" si="0"/>
        <v>35901.53</v>
      </c>
      <c r="L14" s="11">
        <f t="shared" si="0"/>
        <v>116072.40384000001</v>
      </c>
      <c r="M14" s="11">
        <f t="shared" si="0"/>
        <v>33527.94</v>
      </c>
      <c r="N14" s="11">
        <f t="shared" si="0"/>
        <v>43723.399999999994</v>
      </c>
      <c r="O14" s="11">
        <f t="shared" si="0"/>
        <v>44399.270000000004</v>
      </c>
      <c r="P14" s="11">
        <f t="shared" si="0"/>
        <v>121650.60999999999</v>
      </c>
      <c r="Q14" s="11">
        <f t="shared" si="0"/>
        <v>47947.01</v>
      </c>
      <c r="R14" s="11">
        <f t="shared" si="0"/>
        <v>77217.94</v>
      </c>
      <c r="S14" s="11">
        <f t="shared" si="0"/>
        <v>43628.060000000005</v>
      </c>
      <c r="T14" s="11">
        <f t="shared" si="0"/>
        <v>168793.01</v>
      </c>
      <c r="U14" s="7">
        <f>H14+L14+P14+Q14</f>
        <v>367163.43651</v>
      </c>
    </row>
    <row r="15" spans="1:21" ht="29.25" customHeight="1">
      <c r="A15" s="8" t="s">
        <v>31</v>
      </c>
      <c r="B15" s="9" t="s">
        <v>53</v>
      </c>
      <c r="C15" s="11">
        <f>C21+C30</f>
        <v>36262</v>
      </c>
      <c r="D15" s="11">
        <f aca="true" t="shared" si="1" ref="D15:T15">D30+D21</f>
        <v>36262</v>
      </c>
      <c r="E15" s="11">
        <f t="shared" si="1"/>
        <v>2862</v>
      </c>
      <c r="F15" s="11">
        <f t="shared" si="1"/>
        <v>6640</v>
      </c>
      <c r="G15" s="11">
        <f t="shared" si="1"/>
        <v>505.3</v>
      </c>
      <c r="H15" s="11">
        <f t="shared" si="1"/>
        <v>10007.3</v>
      </c>
      <c r="I15" s="11">
        <f t="shared" si="1"/>
        <v>2269</v>
      </c>
      <c r="J15" s="11">
        <f t="shared" si="1"/>
        <v>2701</v>
      </c>
      <c r="K15" s="11">
        <f t="shared" si="1"/>
        <v>2701</v>
      </c>
      <c r="L15" s="11">
        <f t="shared" si="1"/>
        <v>7671</v>
      </c>
      <c r="M15" s="11">
        <f t="shared" si="1"/>
        <v>2700</v>
      </c>
      <c r="N15" s="11">
        <f t="shared" si="1"/>
        <v>2701</v>
      </c>
      <c r="O15" s="11">
        <f t="shared" si="1"/>
        <v>2701</v>
      </c>
      <c r="P15" s="11">
        <f t="shared" si="1"/>
        <v>8102</v>
      </c>
      <c r="Q15" s="11">
        <f t="shared" si="1"/>
        <v>2699</v>
      </c>
      <c r="R15" s="11">
        <f t="shared" si="1"/>
        <v>3831.8</v>
      </c>
      <c r="S15" s="11">
        <f t="shared" si="1"/>
        <v>3950.9</v>
      </c>
      <c r="T15" s="11">
        <f t="shared" si="1"/>
        <v>10481.7</v>
      </c>
      <c r="U15" s="7"/>
    </row>
    <row r="16" spans="1:21" ht="106.5" customHeight="1">
      <c r="A16" s="8" t="s">
        <v>32</v>
      </c>
      <c r="B16" s="9" t="s">
        <v>54</v>
      </c>
      <c r="C16" s="11">
        <f>C22+C27</f>
        <v>184276.68</v>
      </c>
      <c r="D16" s="11">
        <f>D22+D27</f>
        <v>190790.17651</v>
      </c>
      <c r="E16" s="11">
        <f aca="true" t="shared" si="2" ref="E16:T16">E22+E27</f>
        <v>13268.65451</v>
      </c>
      <c r="F16" s="11">
        <f t="shared" si="2"/>
        <v>18397.905</v>
      </c>
      <c r="G16" s="11">
        <f t="shared" si="2"/>
        <v>17244.32316</v>
      </c>
      <c r="H16" s="11">
        <f t="shared" si="2"/>
        <v>48910.88267</v>
      </c>
      <c r="I16" s="11">
        <f t="shared" si="2"/>
        <v>21498.53684</v>
      </c>
      <c r="J16" s="11">
        <f t="shared" si="2"/>
        <v>27034.687</v>
      </c>
      <c r="K16" s="11">
        <f t="shared" si="2"/>
        <v>15780.14</v>
      </c>
      <c r="L16" s="11">
        <f t="shared" si="2"/>
        <v>64313.36384</v>
      </c>
      <c r="M16" s="11">
        <f t="shared" si="2"/>
        <v>7863.8</v>
      </c>
      <c r="N16" s="11">
        <f t="shared" si="2"/>
        <v>17267.05</v>
      </c>
      <c r="O16" s="11">
        <f t="shared" si="2"/>
        <v>13046.5</v>
      </c>
      <c r="P16" s="11">
        <f t="shared" si="2"/>
        <v>38177.35</v>
      </c>
      <c r="Q16" s="11">
        <f t="shared" si="2"/>
        <v>12936.199999999999</v>
      </c>
      <c r="R16" s="11">
        <f t="shared" si="2"/>
        <v>13570.5</v>
      </c>
      <c r="S16" s="11">
        <f t="shared" si="2"/>
        <v>12881.880000000001</v>
      </c>
      <c r="T16" s="11">
        <f t="shared" si="2"/>
        <v>39388.579999999994</v>
      </c>
      <c r="U16" s="7"/>
    </row>
    <row r="17" spans="1:22" ht="52.5" customHeight="1">
      <c r="A17" s="8" t="s">
        <v>33</v>
      </c>
      <c r="B17" s="9" t="s">
        <v>55</v>
      </c>
      <c r="C17" s="11">
        <f>C31</f>
        <v>90</v>
      </c>
      <c r="D17" s="11">
        <f aca="true" t="shared" si="3" ref="D17:S17">D31</f>
        <v>90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  <c r="S17" s="11">
        <f t="shared" si="3"/>
        <v>90</v>
      </c>
      <c r="T17" s="11">
        <f>T31</f>
        <v>90</v>
      </c>
      <c r="U17" s="1"/>
      <c r="V17" s="14"/>
    </row>
    <row r="18" spans="1:21" ht="14.25" customHeight="1">
      <c r="A18" s="8" t="s">
        <v>34</v>
      </c>
      <c r="B18" s="9" t="s">
        <v>56</v>
      </c>
      <c r="C18" s="11">
        <f>C23+C28+C32</f>
        <v>260867.25999999998</v>
      </c>
      <c r="D18" s="11">
        <f>D23+D28+D32</f>
        <v>260867.26</v>
      </c>
      <c r="E18" s="11">
        <f aca="true" t="shared" si="4" ref="E18:T18">E23+E25+E28+E32</f>
        <v>6535.99</v>
      </c>
      <c r="F18" s="11">
        <f t="shared" si="4"/>
        <v>7278.360000000001</v>
      </c>
      <c r="G18" s="11">
        <f t="shared" si="4"/>
        <v>8760.880000000001</v>
      </c>
      <c r="H18" s="11">
        <f t="shared" si="4"/>
        <v>22575.230000000003</v>
      </c>
      <c r="I18" s="11">
        <f t="shared" si="4"/>
        <v>13289.1</v>
      </c>
      <c r="J18" s="11">
        <f t="shared" si="4"/>
        <v>13378.55</v>
      </c>
      <c r="K18" s="11">
        <f t="shared" si="4"/>
        <v>17420.39</v>
      </c>
      <c r="L18" s="11">
        <f t="shared" si="4"/>
        <v>44088.04</v>
      </c>
      <c r="M18" s="11">
        <f t="shared" si="4"/>
        <v>22964.14</v>
      </c>
      <c r="N18" s="11">
        <f t="shared" si="4"/>
        <v>23755.35</v>
      </c>
      <c r="O18" s="11">
        <f t="shared" si="4"/>
        <v>28651.77</v>
      </c>
      <c r="P18" s="11">
        <f t="shared" si="4"/>
        <v>75371.26</v>
      </c>
      <c r="Q18" s="11">
        <f t="shared" si="4"/>
        <v>32311.81</v>
      </c>
      <c r="R18" s="11">
        <f t="shared" si="4"/>
        <v>59815.64</v>
      </c>
      <c r="S18" s="11">
        <f t="shared" si="4"/>
        <v>26705.280000000002</v>
      </c>
      <c r="T18" s="11">
        <f t="shared" si="4"/>
        <v>118832.73</v>
      </c>
      <c r="U18" s="1"/>
    </row>
    <row r="19" spans="1:21" ht="51.75" customHeight="1">
      <c r="A19" s="8" t="s">
        <v>35</v>
      </c>
      <c r="B19" s="13"/>
      <c r="C19" s="10"/>
      <c r="D19" s="10"/>
      <c r="E19" s="10"/>
      <c r="F19" s="10"/>
      <c r="G19" s="10"/>
      <c r="H19" s="11"/>
      <c r="I19" s="10"/>
      <c r="J19" s="10"/>
      <c r="K19" s="10"/>
      <c r="L19" s="11"/>
      <c r="M19" s="10"/>
      <c r="N19" s="10"/>
      <c r="O19" s="10"/>
      <c r="P19" s="11"/>
      <c r="Q19" s="10"/>
      <c r="R19" s="10"/>
      <c r="S19" s="10"/>
      <c r="T19" s="11"/>
      <c r="U19" s="1"/>
    </row>
    <row r="20" spans="1:21" ht="27.75" customHeight="1">
      <c r="A20" s="27" t="s">
        <v>36</v>
      </c>
      <c r="B20" s="32"/>
      <c r="C20" s="29">
        <v>227556.56</v>
      </c>
      <c r="D20" s="29">
        <f>D21+D22+D23</f>
        <v>227556.56000000003</v>
      </c>
      <c r="E20" s="29">
        <v>4547.9</v>
      </c>
      <c r="F20" s="29">
        <v>6313.89</v>
      </c>
      <c r="G20" s="29">
        <v>6704.15</v>
      </c>
      <c r="H20" s="29">
        <f>H22+H23+H21</f>
        <v>17565.94316</v>
      </c>
      <c r="I20" s="29">
        <v>6397.1</v>
      </c>
      <c r="J20" s="29">
        <v>5829.05</v>
      </c>
      <c r="K20" s="29">
        <v>15240.33</v>
      </c>
      <c r="L20" s="29">
        <f>L22+L23+L21</f>
        <v>27466.476840000003</v>
      </c>
      <c r="M20" s="29">
        <v>20708.39</v>
      </c>
      <c r="N20" s="29">
        <v>22024.45</v>
      </c>
      <c r="O20" s="29">
        <v>26906.92</v>
      </c>
      <c r="P20" s="29">
        <f>P22+P23+P21</f>
        <v>69639.76000000001</v>
      </c>
      <c r="Q20" s="29">
        <v>30602.66</v>
      </c>
      <c r="R20" s="29">
        <v>59472.29</v>
      </c>
      <c r="S20" s="29">
        <v>22809.43</v>
      </c>
      <c r="T20" s="29">
        <f>T22+T23+T21</f>
        <v>112884.37999999999</v>
      </c>
      <c r="U20" s="7"/>
    </row>
    <row r="21" spans="1:21" ht="27" customHeight="1">
      <c r="A21" s="30" t="s">
        <v>31</v>
      </c>
      <c r="B21" s="28" t="s">
        <v>53</v>
      </c>
      <c r="C21" s="31">
        <v>3340</v>
      </c>
      <c r="D21" s="31">
        <f>H21+L21+P21+T21</f>
        <v>3340</v>
      </c>
      <c r="E21" s="31">
        <v>0</v>
      </c>
      <c r="F21" s="31">
        <v>913</v>
      </c>
      <c r="G21" s="31">
        <v>49.3</v>
      </c>
      <c r="H21" s="29">
        <f>SUM(E21:G21)</f>
        <v>962.3</v>
      </c>
      <c r="I21" s="31">
        <v>0</v>
      </c>
      <c r="J21" s="31">
        <v>0</v>
      </c>
      <c r="K21" s="31">
        <v>0</v>
      </c>
      <c r="L21" s="29">
        <f>I21+J21+K21</f>
        <v>0</v>
      </c>
      <c r="M21" s="33">
        <v>0</v>
      </c>
      <c r="N21" s="31">
        <v>0</v>
      </c>
      <c r="O21" s="31">
        <v>0</v>
      </c>
      <c r="P21" s="29">
        <f>SUM(M21:O21)</f>
        <v>0</v>
      </c>
      <c r="Q21" s="31">
        <v>0</v>
      </c>
      <c r="R21" s="31">
        <v>1129.8</v>
      </c>
      <c r="S21" s="31">
        <v>1247.9</v>
      </c>
      <c r="T21" s="29">
        <f>SUM(Q21:S21)</f>
        <v>2377.7</v>
      </c>
      <c r="U21" s="1"/>
    </row>
    <row r="22" spans="1:22" ht="102">
      <c r="A22" s="30" t="s">
        <v>32</v>
      </c>
      <c r="B22" s="28" t="s">
        <v>54</v>
      </c>
      <c r="C22" s="31">
        <v>17785.1</v>
      </c>
      <c r="D22" s="31">
        <v>17785.1</v>
      </c>
      <c r="E22" s="31">
        <v>1263.2</v>
      </c>
      <c r="F22" s="31">
        <v>1486.5</v>
      </c>
      <c r="G22" s="31">
        <v>1614.17316</v>
      </c>
      <c r="H22" s="29">
        <f>E22+F22+G22</f>
        <v>4363.87316</v>
      </c>
      <c r="I22" s="31">
        <v>1447.57684</v>
      </c>
      <c r="J22" s="31">
        <v>1714.7</v>
      </c>
      <c r="K22" s="31">
        <v>1461.4</v>
      </c>
      <c r="L22" s="29">
        <f>SUM(I22:K22)</f>
        <v>4623.67684</v>
      </c>
      <c r="M22" s="31">
        <v>1491.8</v>
      </c>
      <c r="N22" s="31">
        <v>1425.85</v>
      </c>
      <c r="O22" s="31">
        <v>1488.2</v>
      </c>
      <c r="P22" s="29">
        <f>SUM(M22:O22)</f>
        <v>4405.849999999999</v>
      </c>
      <c r="Q22" s="31">
        <v>1402.8</v>
      </c>
      <c r="R22" s="31">
        <v>1484.7</v>
      </c>
      <c r="S22" s="31">
        <v>1504.2</v>
      </c>
      <c r="T22" s="29">
        <f>SUM(Q22:S22)</f>
        <v>4391.7</v>
      </c>
      <c r="U22" s="7"/>
      <c r="V22" s="14"/>
    </row>
    <row r="23" spans="1:21" ht="13.5" customHeight="1">
      <c r="A23" s="30" t="s">
        <v>34</v>
      </c>
      <c r="B23" s="28" t="s">
        <v>56</v>
      </c>
      <c r="C23" s="10">
        <v>206431.46</v>
      </c>
      <c r="D23" s="31">
        <f>H23+L23+P23+T23</f>
        <v>206431.46000000002</v>
      </c>
      <c r="E23" s="31">
        <v>3284.7</v>
      </c>
      <c r="F23" s="31">
        <v>3914.39</v>
      </c>
      <c r="G23" s="31">
        <v>5040.68</v>
      </c>
      <c r="H23" s="29">
        <f>E23+F23+G23</f>
        <v>12239.77</v>
      </c>
      <c r="I23" s="31">
        <v>4949.52</v>
      </c>
      <c r="J23" s="31">
        <v>4114.35</v>
      </c>
      <c r="K23" s="31">
        <v>13778.93</v>
      </c>
      <c r="L23" s="29">
        <f>SUM(I23:K23)</f>
        <v>22842.800000000003</v>
      </c>
      <c r="M23" s="31">
        <v>19216.59</v>
      </c>
      <c r="N23" s="31">
        <v>20598.6</v>
      </c>
      <c r="O23" s="31">
        <v>25418.72</v>
      </c>
      <c r="P23" s="29">
        <f>SUM(M23:O23)</f>
        <v>65233.91</v>
      </c>
      <c r="Q23" s="31">
        <v>29199.86</v>
      </c>
      <c r="R23" s="31">
        <v>56857.79</v>
      </c>
      <c r="S23" s="31">
        <v>20057.33</v>
      </c>
      <c r="T23" s="29">
        <f>SUM(Q23:S23)</f>
        <v>106114.98</v>
      </c>
      <c r="U23" s="1"/>
    </row>
    <row r="24" spans="1:21" ht="52.5" customHeight="1" hidden="1">
      <c r="A24" s="15" t="s">
        <v>37</v>
      </c>
      <c r="B24" s="9"/>
      <c r="C24" s="11">
        <f>C25</f>
        <v>0</v>
      </c>
      <c r="D24" s="11">
        <f aca="true" t="shared" si="5" ref="D24:T24">D25</f>
        <v>0</v>
      </c>
      <c r="E24" s="11">
        <f t="shared" si="5"/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5"/>
        <v>0</v>
      </c>
      <c r="O24" s="11">
        <f t="shared" si="5"/>
        <v>0</v>
      </c>
      <c r="P24" s="11">
        <f t="shared" si="5"/>
        <v>0</v>
      </c>
      <c r="Q24" s="11">
        <f t="shared" si="5"/>
        <v>0</v>
      </c>
      <c r="R24" s="11">
        <f t="shared" si="5"/>
        <v>0</v>
      </c>
      <c r="S24" s="11">
        <f t="shared" si="5"/>
        <v>0</v>
      </c>
      <c r="T24" s="11">
        <f t="shared" si="5"/>
        <v>0</v>
      </c>
      <c r="U24" s="7"/>
    </row>
    <row r="25" spans="1:21" ht="52.5" customHeight="1" hidden="1">
      <c r="A25" s="8" t="s">
        <v>34</v>
      </c>
      <c r="B25" s="9">
        <v>250</v>
      </c>
      <c r="C25" s="10">
        <v>0</v>
      </c>
      <c r="D25" s="10">
        <f>H25+L25+P25+T25</f>
        <v>0</v>
      </c>
      <c r="E25" s="10">
        <v>0</v>
      </c>
      <c r="F25" s="10">
        <v>0</v>
      </c>
      <c r="G25" s="10">
        <v>0</v>
      </c>
      <c r="H25" s="11">
        <f>SUM(E25:G25)</f>
        <v>0</v>
      </c>
      <c r="I25" s="10">
        <v>0</v>
      </c>
      <c r="J25" s="10">
        <v>0</v>
      </c>
      <c r="K25" s="10">
        <v>0</v>
      </c>
      <c r="L25" s="11">
        <f>SUM(I25:K25)</f>
        <v>0</v>
      </c>
      <c r="M25" s="10">
        <v>0</v>
      </c>
      <c r="N25" s="10">
        <v>0</v>
      </c>
      <c r="O25" s="10">
        <v>0</v>
      </c>
      <c r="P25" s="11">
        <f>SUM(M25:O25)</f>
        <v>0</v>
      </c>
      <c r="Q25" s="10">
        <v>0</v>
      </c>
      <c r="R25" s="10">
        <v>0</v>
      </c>
      <c r="S25" s="10">
        <v>0</v>
      </c>
      <c r="T25" s="11">
        <f>SUM(Q25:S25)</f>
        <v>0</v>
      </c>
      <c r="U25" s="7"/>
    </row>
    <row r="26" spans="1:22" ht="54" customHeight="1">
      <c r="A26" s="27" t="s">
        <v>38</v>
      </c>
      <c r="B26" s="28"/>
      <c r="C26" s="29">
        <v>210275.58</v>
      </c>
      <c r="D26" s="29">
        <f>D27+D28</f>
        <v>216789.07650999998</v>
      </c>
      <c r="E26" s="29">
        <v>14737.78</v>
      </c>
      <c r="F26" s="29">
        <v>19741.122</v>
      </c>
      <c r="G26" s="29">
        <v>18194.472</v>
      </c>
      <c r="H26" s="29">
        <f>H27+H28</f>
        <v>52673.36951</v>
      </c>
      <c r="I26" s="29">
        <v>27751.043</v>
      </c>
      <c r="J26" s="29">
        <v>34004.135</v>
      </c>
      <c r="K26" s="29">
        <v>17201.152</v>
      </c>
      <c r="L26" s="29">
        <f>I26+J26+K26</f>
        <v>78956.33</v>
      </c>
      <c r="M26" s="29">
        <v>9514.5</v>
      </c>
      <c r="N26" s="29">
        <v>18399.9</v>
      </c>
      <c r="O26" s="29">
        <v>14211.3</v>
      </c>
      <c r="P26" s="29">
        <f>P27+P28</f>
        <v>42125.7</v>
      </c>
      <c r="Q26" s="29">
        <v>14072.1</v>
      </c>
      <c r="R26" s="29">
        <v>14712.2</v>
      </c>
      <c r="S26" s="29">
        <v>14249.38</v>
      </c>
      <c r="T26" s="29">
        <f>T27+T28</f>
        <v>43033.68</v>
      </c>
      <c r="U26" s="7"/>
      <c r="V26" s="14"/>
    </row>
    <row r="27" spans="1:22" ht="102">
      <c r="A27" s="30" t="s">
        <v>32</v>
      </c>
      <c r="B27" s="28" t="s">
        <v>54</v>
      </c>
      <c r="C27" s="31">
        <v>166491.58</v>
      </c>
      <c r="D27" s="31">
        <f>H27+L27+P27+T27</f>
        <v>173005.07650999998</v>
      </c>
      <c r="E27" s="31">
        <v>12005.45451</v>
      </c>
      <c r="F27" s="31">
        <v>16911.405</v>
      </c>
      <c r="G27" s="31">
        <v>15630.15</v>
      </c>
      <c r="H27" s="29">
        <f>E27+F27+G27</f>
        <v>44547.009509999996</v>
      </c>
      <c r="I27" s="31">
        <v>20050.96</v>
      </c>
      <c r="J27" s="31">
        <v>25319.987</v>
      </c>
      <c r="K27" s="31">
        <v>14318.74</v>
      </c>
      <c r="L27" s="29">
        <f>I27+J27+K27</f>
        <v>59689.687</v>
      </c>
      <c r="M27" s="31">
        <v>6372</v>
      </c>
      <c r="N27" s="31">
        <v>15841.2</v>
      </c>
      <c r="O27" s="31">
        <v>11558.3</v>
      </c>
      <c r="P27" s="29">
        <f>SUM(M27:O27)</f>
        <v>33771.5</v>
      </c>
      <c r="Q27" s="31">
        <v>11533.4</v>
      </c>
      <c r="R27" s="31">
        <v>12085.8</v>
      </c>
      <c r="S27" s="31">
        <v>11377.68</v>
      </c>
      <c r="T27" s="29">
        <f>SUM(Q27:S27)</f>
        <v>34996.88</v>
      </c>
      <c r="U27" s="7"/>
      <c r="V27" s="14"/>
    </row>
    <row r="28" spans="1:21" ht="37.5" customHeight="1">
      <c r="A28" s="30" t="s">
        <v>34</v>
      </c>
      <c r="B28" s="28" t="s">
        <v>56</v>
      </c>
      <c r="C28" s="31">
        <v>43784</v>
      </c>
      <c r="D28" s="31">
        <f>H28+L28+P28+T28</f>
        <v>43784</v>
      </c>
      <c r="E28" s="31">
        <v>2732.33</v>
      </c>
      <c r="F28" s="31">
        <v>2829.71</v>
      </c>
      <c r="G28" s="31">
        <v>2564.32</v>
      </c>
      <c r="H28" s="29">
        <f>E28+F28+G28</f>
        <v>8126.360000000001</v>
      </c>
      <c r="I28" s="31">
        <v>7700.08</v>
      </c>
      <c r="J28" s="31">
        <v>8684.15</v>
      </c>
      <c r="K28" s="31">
        <v>2882.41</v>
      </c>
      <c r="L28" s="29">
        <f>I28+J28+K28</f>
        <v>19266.64</v>
      </c>
      <c r="M28" s="31">
        <v>3142.5</v>
      </c>
      <c r="N28" s="31">
        <v>2558.7</v>
      </c>
      <c r="O28" s="31">
        <v>2653</v>
      </c>
      <c r="P28" s="29">
        <f>SUM(M28:O28)</f>
        <v>8354.2</v>
      </c>
      <c r="Q28" s="31">
        <v>2538.7</v>
      </c>
      <c r="R28" s="31">
        <v>2626.4</v>
      </c>
      <c r="S28" s="31">
        <v>2871.7</v>
      </c>
      <c r="T28" s="29">
        <f>SUM(Q28:S28)</f>
        <v>8036.8</v>
      </c>
      <c r="U28" s="1"/>
    </row>
    <row r="29" spans="1:21" ht="54.75" customHeight="1">
      <c r="A29" s="27" t="s">
        <v>39</v>
      </c>
      <c r="B29" s="28"/>
      <c r="C29" s="29">
        <v>43663.8</v>
      </c>
      <c r="D29" s="29">
        <f>D30+D31+D32</f>
        <v>43663.8</v>
      </c>
      <c r="E29" s="29">
        <v>3380.96347</v>
      </c>
      <c r="F29" s="29">
        <v>6261.26</v>
      </c>
      <c r="G29" s="29">
        <v>1611.88</v>
      </c>
      <c r="H29" s="29">
        <f>SUM(H30:H32)</f>
        <v>11254.1</v>
      </c>
      <c r="I29" s="29">
        <v>2908.5</v>
      </c>
      <c r="J29" s="29">
        <v>3281.05</v>
      </c>
      <c r="K29" s="29">
        <v>3460.05</v>
      </c>
      <c r="L29" s="29">
        <f>I29+J29+K29</f>
        <v>9649.6</v>
      </c>
      <c r="M29" s="29">
        <v>3305.05</v>
      </c>
      <c r="N29" s="29">
        <v>3299.05</v>
      </c>
      <c r="O29" s="29">
        <v>3281.05</v>
      </c>
      <c r="P29" s="29">
        <f>SUM(P30:P32)</f>
        <v>9885.15</v>
      </c>
      <c r="Q29" s="29">
        <v>3272.25</v>
      </c>
      <c r="R29" s="29">
        <v>3033.45</v>
      </c>
      <c r="S29" s="29">
        <v>6569.25</v>
      </c>
      <c r="T29" s="29">
        <f>SUM(T30:T32)</f>
        <v>12874.95</v>
      </c>
      <c r="U29" s="7"/>
    </row>
    <row r="30" spans="1:21" ht="33" customHeight="1">
      <c r="A30" s="30" t="s">
        <v>31</v>
      </c>
      <c r="B30" s="28" t="s">
        <v>53</v>
      </c>
      <c r="C30" s="31">
        <v>32922</v>
      </c>
      <c r="D30" s="31">
        <f>H30+L30+P30+T30</f>
        <v>32922</v>
      </c>
      <c r="E30" s="31">
        <v>2862</v>
      </c>
      <c r="F30" s="31">
        <v>5727</v>
      </c>
      <c r="G30" s="31">
        <v>456</v>
      </c>
      <c r="H30" s="29">
        <f>SUM(E30:G30)</f>
        <v>9045</v>
      </c>
      <c r="I30" s="31">
        <v>2269</v>
      </c>
      <c r="J30" s="31">
        <v>2701</v>
      </c>
      <c r="K30" s="31">
        <v>2701</v>
      </c>
      <c r="L30" s="29">
        <f>I30+J30+K30</f>
        <v>7671</v>
      </c>
      <c r="M30" s="31">
        <v>2700</v>
      </c>
      <c r="N30" s="31">
        <v>2701</v>
      </c>
      <c r="O30" s="31">
        <v>2701</v>
      </c>
      <c r="P30" s="29">
        <f>SUM(M30:O30)</f>
        <v>8102</v>
      </c>
      <c r="Q30" s="31">
        <v>2699</v>
      </c>
      <c r="R30" s="31">
        <v>2702</v>
      </c>
      <c r="S30" s="31">
        <v>2703</v>
      </c>
      <c r="T30" s="29">
        <f>SUM(Q30:S30)</f>
        <v>8104</v>
      </c>
      <c r="U30" s="1"/>
    </row>
    <row r="31" spans="1:21" ht="55.5" customHeight="1">
      <c r="A31" s="30" t="s">
        <v>33</v>
      </c>
      <c r="B31" s="28" t="s">
        <v>55</v>
      </c>
      <c r="C31" s="31">
        <v>90</v>
      </c>
      <c r="D31" s="31">
        <f>G31+L31+P31+T31</f>
        <v>90</v>
      </c>
      <c r="E31" s="31">
        <v>0</v>
      </c>
      <c r="F31" s="31">
        <v>0</v>
      </c>
      <c r="G31" s="31">
        <v>0</v>
      </c>
      <c r="H31" s="29">
        <f>SUM(E31:G31)</f>
        <v>0</v>
      </c>
      <c r="I31" s="31">
        <v>0</v>
      </c>
      <c r="J31" s="31">
        <v>0</v>
      </c>
      <c r="K31" s="31">
        <v>0</v>
      </c>
      <c r="L31" s="29">
        <f>SUM(I31:K31)</f>
        <v>0</v>
      </c>
      <c r="M31" s="31">
        <v>0</v>
      </c>
      <c r="N31" s="31">
        <v>0</v>
      </c>
      <c r="O31" s="31">
        <v>0</v>
      </c>
      <c r="P31" s="29">
        <f>SUM(M31:O31)</f>
        <v>0</v>
      </c>
      <c r="Q31" s="31"/>
      <c r="R31" s="31">
        <v>0</v>
      </c>
      <c r="S31" s="31">
        <v>90</v>
      </c>
      <c r="T31" s="29">
        <f>SUM(Q31:S31)</f>
        <v>90</v>
      </c>
      <c r="U31" s="1"/>
    </row>
    <row r="32" spans="1:21" ht="18" customHeight="1">
      <c r="A32" s="30" t="s">
        <v>34</v>
      </c>
      <c r="B32" s="28" t="s">
        <v>56</v>
      </c>
      <c r="C32" s="31">
        <v>10651.8</v>
      </c>
      <c r="D32" s="31">
        <f>H32++L32+P32+T32</f>
        <v>10651.8</v>
      </c>
      <c r="E32" s="31">
        <v>518.96</v>
      </c>
      <c r="F32" s="31">
        <v>534.26</v>
      </c>
      <c r="G32" s="31">
        <v>1155.88</v>
      </c>
      <c r="H32" s="29">
        <f>SUM(E32:G32)</f>
        <v>2209.1000000000004</v>
      </c>
      <c r="I32" s="31">
        <v>639.5</v>
      </c>
      <c r="J32" s="31">
        <v>580.05</v>
      </c>
      <c r="K32" s="31">
        <v>759.05</v>
      </c>
      <c r="L32" s="29">
        <f>SUM(I32:K32)</f>
        <v>1978.6</v>
      </c>
      <c r="M32" s="31">
        <v>605.05</v>
      </c>
      <c r="N32" s="31">
        <v>598.05</v>
      </c>
      <c r="O32" s="31">
        <v>580.05</v>
      </c>
      <c r="P32" s="29">
        <f>SUM(M32:O32)</f>
        <v>1783.1499999999999</v>
      </c>
      <c r="Q32" s="31">
        <v>573.25</v>
      </c>
      <c r="R32" s="31">
        <v>331.45</v>
      </c>
      <c r="S32" s="31">
        <v>3776.25</v>
      </c>
      <c r="T32" s="29">
        <f>Q32+R32+S32</f>
        <v>4680.95</v>
      </c>
      <c r="U32" s="1"/>
    </row>
    <row r="33" spans="1:21" ht="24" customHeight="1">
      <c r="A33" s="12" t="s">
        <v>40</v>
      </c>
      <c r="B33" s="13" t="s">
        <v>57</v>
      </c>
      <c r="C33" s="11">
        <f aca="true" t="shared" si="6" ref="C33:T33">C10-C14</f>
        <v>-2230.439999999944</v>
      </c>
      <c r="D33" s="11">
        <f t="shared" si="6"/>
        <v>-2230.4365100000286</v>
      </c>
      <c r="E33" s="11">
        <f t="shared" si="6"/>
        <v>4800.655490000001</v>
      </c>
      <c r="F33" s="11">
        <f t="shared" si="6"/>
        <v>5730.735000000001</v>
      </c>
      <c r="G33" s="11">
        <f t="shared" si="6"/>
        <v>7074.296840000003</v>
      </c>
      <c r="H33" s="11">
        <f t="shared" si="6"/>
        <v>17605.687330000015</v>
      </c>
      <c r="I33" s="22">
        <f t="shared" si="6"/>
        <v>-5287.466840000001</v>
      </c>
      <c r="J33" s="11">
        <f t="shared" si="6"/>
        <v>6095.182999999997</v>
      </c>
      <c r="K33" s="11">
        <f t="shared" si="6"/>
        <v>905.7200000000012</v>
      </c>
      <c r="L33" s="11">
        <f t="shared" si="6"/>
        <v>1713.4361599999975</v>
      </c>
      <c r="M33" s="11">
        <f t="shared" si="6"/>
        <v>-11781.04</v>
      </c>
      <c r="N33" s="11">
        <f t="shared" si="6"/>
        <v>-13967.849999999995</v>
      </c>
      <c r="O33" s="11">
        <f t="shared" si="6"/>
        <v>-6276.020000000004</v>
      </c>
      <c r="P33" s="11">
        <f t="shared" si="6"/>
        <v>-32024.90999999999</v>
      </c>
      <c r="Q33" s="11">
        <f t="shared" si="6"/>
        <v>-153.26000000000204</v>
      </c>
      <c r="R33" s="11">
        <f t="shared" si="6"/>
        <v>-4969.960000000006</v>
      </c>
      <c r="S33" s="11">
        <f t="shared" si="6"/>
        <v>15598.569999999992</v>
      </c>
      <c r="T33" s="11">
        <f t="shared" si="6"/>
        <v>10475.349999999977</v>
      </c>
      <c r="U33" s="1"/>
    </row>
    <row r="34" spans="1:21" ht="24" customHeight="1">
      <c r="A34" s="12" t="s">
        <v>63</v>
      </c>
      <c r="B34" s="13" t="s">
        <v>60</v>
      </c>
      <c r="C34" s="11"/>
      <c r="D34" s="11"/>
      <c r="E34" s="11"/>
      <c r="F34" s="11"/>
      <c r="G34" s="11"/>
      <c r="H34" s="11"/>
      <c r="I34" s="22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"/>
    </row>
    <row r="35" spans="1:21" ht="75.75" customHeight="1">
      <c r="A35" s="17" t="s">
        <v>41</v>
      </c>
      <c r="B35" s="13" t="s">
        <v>58</v>
      </c>
      <c r="C35" s="11"/>
      <c r="D35" s="11"/>
      <c r="E35" s="18"/>
      <c r="F35" s="18"/>
      <c r="G35" s="18"/>
      <c r="H35" s="11">
        <f>SUM(E35:G35)</f>
        <v>0</v>
      </c>
      <c r="I35" s="18"/>
      <c r="J35" s="18"/>
      <c r="K35" s="18"/>
      <c r="L35" s="11">
        <f>I35+J35+K35</f>
        <v>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110.25" customHeight="1">
      <c r="A36" s="17" t="s">
        <v>42</v>
      </c>
      <c r="B36" s="13" t="s">
        <v>59</v>
      </c>
      <c r="C36" s="11">
        <f>C33+C34-C35</f>
        <v>-2230.439999999944</v>
      </c>
      <c r="D36" s="11">
        <f>D33+D34-D35</f>
        <v>-2230.4365100000286</v>
      </c>
      <c r="E36" s="11">
        <f aca="true" t="shared" si="7" ref="E36:T36">E33+E34-E35</f>
        <v>4800.655490000001</v>
      </c>
      <c r="F36" s="11">
        <f>F33+F34-F35</f>
        <v>5730.735000000001</v>
      </c>
      <c r="G36" s="11">
        <f t="shared" si="7"/>
        <v>7074.296840000003</v>
      </c>
      <c r="H36" s="11">
        <f t="shared" si="7"/>
        <v>17605.687330000015</v>
      </c>
      <c r="I36" s="11">
        <f t="shared" si="7"/>
        <v>-5287.466840000001</v>
      </c>
      <c r="J36" s="11">
        <f t="shared" si="7"/>
        <v>6095.182999999997</v>
      </c>
      <c r="K36" s="11">
        <f t="shared" si="7"/>
        <v>905.7200000000012</v>
      </c>
      <c r="L36" s="11">
        <f t="shared" si="7"/>
        <v>1713.4361599999975</v>
      </c>
      <c r="M36" s="11">
        <f t="shared" si="7"/>
        <v>-11781.04</v>
      </c>
      <c r="N36" s="11">
        <f t="shared" si="7"/>
        <v>-13967.849999999995</v>
      </c>
      <c r="O36" s="11">
        <f t="shared" si="7"/>
        <v>-6276.020000000004</v>
      </c>
      <c r="P36" s="11">
        <f t="shared" si="7"/>
        <v>-32024.90999999999</v>
      </c>
      <c r="Q36" s="11">
        <f t="shared" si="7"/>
        <v>-153.26000000000204</v>
      </c>
      <c r="R36" s="11">
        <f t="shared" si="7"/>
        <v>-4969.960000000006</v>
      </c>
      <c r="S36" s="11">
        <f t="shared" si="7"/>
        <v>15598.569999999992</v>
      </c>
      <c r="T36" s="11">
        <f t="shared" si="7"/>
        <v>10475.349999999977</v>
      </c>
      <c r="U36" s="1"/>
    </row>
    <row r="37" spans="1:20" ht="38.25">
      <c r="A37" s="17" t="s">
        <v>43</v>
      </c>
      <c r="B37" s="13">
        <v>1000</v>
      </c>
      <c r="C37" s="10">
        <v>0</v>
      </c>
      <c r="D37" s="10">
        <v>7653.237</v>
      </c>
      <c r="E37" s="10">
        <f>D37</f>
        <v>7653.237</v>
      </c>
      <c r="F37" s="10">
        <f>E38</f>
        <v>12453.892490000002</v>
      </c>
      <c r="G37" s="10">
        <f>F38</f>
        <v>18184.627490000003</v>
      </c>
      <c r="H37" s="11">
        <f>E37</f>
        <v>7653.237</v>
      </c>
      <c r="I37" s="10">
        <f>H38</f>
        <v>25258.924330000016</v>
      </c>
      <c r="J37" s="10">
        <f>I38</f>
        <v>19971.457490000015</v>
      </c>
      <c r="K37" s="10">
        <f>J38</f>
        <v>26066.640490000013</v>
      </c>
      <c r="L37" s="11">
        <f>I37</f>
        <v>25258.924330000016</v>
      </c>
      <c r="M37" s="10">
        <f>L38</f>
        <v>26972.360490000014</v>
      </c>
      <c r="N37" s="10">
        <f>M38</f>
        <v>15191.320490000013</v>
      </c>
      <c r="O37" s="10">
        <f>N38</f>
        <v>1223.470490000018</v>
      </c>
      <c r="P37" s="11">
        <f>M37</f>
        <v>26972.360490000014</v>
      </c>
      <c r="Q37" s="10">
        <f>P38</f>
        <v>-5052.549509999975</v>
      </c>
      <c r="R37" s="10">
        <f>Q38</f>
        <v>-5205.809509999977</v>
      </c>
      <c r="S37" s="10">
        <f>R38</f>
        <v>-10175.769509999984</v>
      </c>
      <c r="T37" s="11">
        <f>Q37</f>
        <v>-5052.549509999975</v>
      </c>
    </row>
    <row r="38" spans="1:21" ht="38.25">
      <c r="A38" s="17" t="s">
        <v>44</v>
      </c>
      <c r="B38" s="13">
        <v>1100</v>
      </c>
      <c r="C38" s="10">
        <v>0</v>
      </c>
      <c r="D38" s="11">
        <f>T38</f>
        <v>5422.800490000001</v>
      </c>
      <c r="E38" s="11">
        <f>E37+E36</f>
        <v>12453.892490000002</v>
      </c>
      <c r="F38" s="11">
        <f>F37+F36</f>
        <v>18184.627490000003</v>
      </c>
      <c r="G38" s="11">
        <f aca="true" t="shared" si="8" ref="G38:O38">G37+G36</f>
        <v>25258.924330000005</v>
      </c>
      <c r="H38" s="11">
        <f t="shared" si="8"/>
        <v>25258.924330000016</v>
      </c>
      <c r="I38" s="11">
        <f t="shared" si="8"/>
        <v>19971.457490000015</v>
      </c>
      <c r="J38" s="11">
        <f t="shared" si="8"/>
        <v>26066.640490000013</v>
      </c>
      <c r="K38" s="11">
        <f t="shared" si="8"/>
        <v>26972.360490000014</v>
      </c>
      <c r="L38" s="11">
        <f>L37+L36</f>
        <v>26972.360490000014</v>
      </c>
      <c r="M38" s="11">
        <f t="shared" si="8"/>
        <v>15191.320490000013</v>
      </c>
      <c r="N38" s="11">
        <f t="shared" si="8"/>
        <v>1223.470490000018</v>
      </c>
      <c r="O38" s="11">
        <f t="shared" si="8"/>
        <v>-5052.549509999986</v>
      </c>
      <c r="P38" s="11">
        <f>P37+P36</f>
        <v>-5052.549509999975</v>
      </c>
      <c r="Q38" s="11">
        <f>Q37+Q36</f>
        <v>-5205.809509999977</v>
      </c>
      <c r="R38" s="11">
        <f>R37+R36</f>
        <v>-10175.769509999984</v>
      </c>
      <c r="S38" s="11">
        <f>S37+S36</f>
        <v>5422.800490000009</v>
      </c>
      <c r="T38" s="11">
        <f>T37+T36</f>
        <v>5422.800490000001</v>
      </c>
      <c r="U38" s="1"/>
    </row>
    <row r="39" spans="1:21" ht="140.25">
      <c r="A39" s="17" t="s">
        <v>45</v>
      </c>
      <c r="B39" s="13">
        <v>1200</v>
      </c>
      <c r="C39" s="10"/>
      <c r="D39" s="16">
        <v>0</v>
      </c>
      <c r="E39" s="10">
        <f>E37-E38</f>
        <v>-4800.655490000002</v>
      </c>
      <c r="F39" s="10">
        <f aca="true" t="shared" si="9" ref="F39:O39">F37-F38</f>
        <v>-5730.735000000001</v>
      </c>
      <c r="G39" s="10">
        <f t="shared" si="9"/>
        <v>-7074.296840000003</v>
      </c>
      <c r="H39" s="10">
        <f t="shared" si="9"/>
        <v>-17605.687330000015</v>
      </c>
      <c r="I39" s="10">
        <f t="shared" si="9"/>
        <v>5287.466840000001</v>
      </c>
      <c r="J39" s="10">
        <f t="shared" si="9"/>
        <v>-6095.182999999997</v>
      </c>
      <c r="K39" s="10">
        <f t="shared" si="9"/>
        <v>-905.7200000000012</v>
      </c>
      <c r="L39" s="10">
        <f t="shared" si="9"/>
        <v>-1713.4361599999975</v>
      </c>
      <c r="M39" s="10">
        <f t="shared" si="9"/>
        <v>11781.04</v>
      </c>
      <c r="N39" s="10">
        <f t="shared" si="9"/>
        <v>13967.849999999995</v>
      </c>
      <c r="O39" s="10">
        <f t="shared" si="9"/>
        <v>6276.020000000004</v>
      </c>
      <c r="P39" s="10">
        <f>P37-P38</f>
        <v>32024.90999999999</v>
      </c>
      <c r="Q39" s="10">
        <f>Q37-Q38</f>
        <v>153.26000000000204</v>
      </c>
      <c r="R39" s="10">
        <f>R37-R38</f>
        <v>4969.960000000006</v>
      </c>
      <c r="S39" s="10">
        <f>S37-S38</f>
        <v>-15598.569999999992</v>
      </c>
      <c r="T39" s="10">
        <f>T37-T38</f>
        <v>-10475.349999999977</v>
      </c>
      <c r="U39" s="1"/>
    </row>
    <row r="40" spans="1:21" ht="54" customHeight="1">
      <c r="A40" s="17" t="s">
        <v>46</v>
      </c>
      <c r="B40" s="47">
        <v>1300</v>
      </c>
      <c r="C40" s="46"/>
      <c r="D40" s="48">
        <v>0</v>
      </c>
      <c r="E40" s="46">
        <v>0</v>
      </c>
      <c r="F40" s="46">
        <v>0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5"/>
    </row>
    <row r="41" spans="1:21" ht="36.75" customHeight="1">
      <c r="A41" s="8" t="s">
        <v>47</v>
      </c>
      <c r="B41" s="47"/>
      <c r="C41" s="46"/>
      <c r="D41" s="48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5"/>
    </row>
    <row r="42" spans="1:21" ht="13.5" customHeight="1">
      <c r="A42" s="36" t="s">
        <v>64</v>
      </c>
      <c r="B42" s="36"/>
      <c r="C42" s="36"/>
      <c r="D42" s="36"/>
      <c r="E42" s="36"/>
      <c r="F42" s="36"/>
      <c r="G42" s="36"/>
      <c r="H42" s="36"/>
      <c r="I42" s="39"/>
      <c r="J42" s="41"/>
      <c r="K42" s="43" t="s">
        <v>65</v>
      </c>
      <c r="L42" s="43"/>
      <c r="M42" s="43"/>
      <c r="N42" s="43"/>
      <c r="O42" s="43"/>
      <c r="P42" s="43"/>
      <c r="Q42" s="45"/>
      <c r="R42" s="45"/>
      <c r="S42" s="45"/>
      <c r="T42" s="45"/>
      <c r="U42" s="38"/>
    </row>
    <row r="43" spans="1:21" ht="15" customHeight="1">
      <c r="A43" s="37"/>
      <c r="B43" s="37"/>
      <c r="C43" s="37"/>
      <c r="D43" s="37"/>
      <c r="E43" s="37"/>
      <c r="F43" s="37"/>
      <c r="G43" s="37"/>
      <c r="H43" s="37"/>
      <c r="I43" s="40"/>
      <c r="J43" s="42"/>
      <c r="K43" s="44"/>
      <c r="L43" s="44"/>
      <c r="M43" s="44"/>
      <c r="N43" s="44"/>
      <c r="O43" s="44"/>
      <c r="P43" s="44"/>
      <c r="Q43" s="38"/>
      <c r="R43" s="38"/>
      <c r="S43" s="38"/>
      <c r="T43" s="38"/>
      <c r="U43" s="38"/>
    </row>
    <row r="44" spans="1:21" ht="15" customHeight="1">
      <c r="A44" s="37"/>
      <c r="B44" s="37"/>
      <c r="C44" s="37"/>
      <c r="D44" s="37"/>
      <c r="E44" s="37"/>
      <c r="F44" s="37"/>
      <c r="G44" s="37"/>
      <c r="H44" s="37"/>
      <c r="I44" s="40"/>
      <c r="J44" s="42"/>
      <c r="K44" s="44"/>
      <c r="L44" s="44"/>
      <c r="M44" s="44"/>
      <c r="N44" s="44"/>
      <c r="O44" s="44"/>
      <c r="P44" s="44"/>
      <c r="Q44" s="38"/>
      <c r="R44" s="38"/>
      <c r="S44" s="38"/>
      <c r="T44" s="38"/>
      <c r="U44" s="38"/>
    </row>
    <row r="45" spans="1:21" ht="30" customHeight="1">
      <c r="A45" s="37"/>
      <c r="B45" s="37"/>
      <c r="C45" s="37"/>
      <c r="D45" s="37"/>
      <c r="E45" s="37"/>
      <c r="F45" s="37"/>
      <c r="G45" s="37"/>
      <c r="H45" s="37"/>
      <c r="I45" s="40"/>
      <c r="J45" s="42"/>
      <c r="K45" s="44"/>
      <c r="L45" s="44"/>
      <c r="M45" s="44"/>
      <c r="N45" s="44"/>
      <c r="O45" s="44"/>
      <c r="P45" s="44"/>
      <c r="Q45" s="38"/>
      <c r="R45" s="38"/>
      <c r="S45" s="38"/>
      <c r="T45" s="38"/>
      <c r="U45" s="38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</row>
    <row r="48" spans="1:21" ht="12.75">
      <c r="A48" s="2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2:21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3" ht="12.75">
      <c r="A53" s="34">
        <v>43931</v>
      </c>
    </row>
    <row r="54" ht="12.75">
      <c r="A54" s="1" t="s">
        <v>62</v>
      </c>
    </row>
    <row r="55" ht="12.75">
      <c r="A55" s="19" t="s">
        <v>61</v>
      </c>
    </row>
    <row r="56" ht="12.75">
      <c r="A56" s="21"/>
    </row>
    <row r="72" ht="12.75">
      <c r="A72" s="20"/>
    </row>
    <row r="73" ht="12.75">
      <c r="A73" s="21"/>
    </row>
    <row r="74" ht="12.75">
      <c r="A74" s="19"/>
    </row>
  </sheetData>
  <sheetProtection/>
  <mergeCells count="45"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  <mergeCell ref="E6:G7"/>
    <mergeCell ref="H6:H8"/>
    <mergeCell ref="I6:K7"/>
    <mergeCell ref="L6:L8"/>
    <mergeCell ref="M6:O7"/>
    <mergeCell ref="P6:P8"/>
    <mergeCell ref="B40:B41"/>
    <mergeCell ref="C40:C41"/>
    <mergeCell ref="D40:D41"/>
    <mergeCell ref="E40:E41"/>
    <mergeCell ref="F40:F41"/>
    <mergeCell ref="G40:G41"/>
    <mergeCell ref="U40:U41"/>
    <mergeCell ref="P40:P41"/>
    <mergeCell ref="Q40:Q41"/>
    <mergeCell ref="R40:R41"/>
    <mergeCell ref="O40:O41"/>
    <mergeCell ref="N40:N41"/>
    <mergeCell ref="H40:H41"/>
    <mergeCell ref="I40:I41"/>
    <mergeCell ref="S40:S41"/>
    <mergeCell ref="T40:T41"/>
    <mergeCell ref="J40:J41"/>
    <mergeCell ref="K40:K41"/>
    <mergeCell ref="L40:L41"/>
    <mergeCell ref="M40:M41"/>
    <mergeCell ref="A42:H45"/>
    <mergeCell ref="U42:U45"/>
    <mergeCell ref="I42:I45"/>
    <mergeCell ref="J42:J45"/>
    <mergeCell ref="K42:P45"/>
    <mergeCell ref="Q42:Q45"/>
    <mergeCell ref="R42:R45"/>
    <mergeCell ref="S42:S45"/>
    <mergeCell ref="T42:T45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56" r:id="rId1"/>
  <rowBreaks count="1" manualBreakCount="1">
    <brk id="2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2020-04-13T13:59:46Z</cp:lastPrinted>
  <dcterms:created xsi:type="dcterms:W3CDTF">2014-02-13T05:24:36Z</dcterms:created>
  <dcterms:modified xsi:type="dcterms:W3CDTF">2020-04-14T12:24:59Z</dcterms:modified>
  <cp:category/>
  <cp:version/>
  <cp:contentType/>
  <cp:contentStatus/>
</cp:coreProperties>
</file>