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28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'Лист1'!$A$1:$T$76</definedName>
  </definedNames>
  <calcPr fullCalcOnLoad="1"/>
</workbook>
</file>

<file path=xl/sharedStrings.xml><?xml version="1.0" encoding="utf-8"?>
<sst xmlns="http://schemas.openxmlformats.org/spreadsheetml/2006/main" count="89" uniqueCount="70">
  <si>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</si>
  <si>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</si>
  <si>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</si>
  <si>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</si>
  <si>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</si>
  <si>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</si>
  <si>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</si>
  <si>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</si>
  <si>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</si>
  <si>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</si>
  <si>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</si>
  <si>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</si>
  <si>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</si>
  <si>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</si>
  <si>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</si>
  <si>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</si>
  <si>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</si>
  <si>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</si>
  <si>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</si>
  <si>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</si>
  <si>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</si>
  <si>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</si>
  <si>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</si>
  <si>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</si>
  <si>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</si>
  <si>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</si>
  <si>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</si>
  <si>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</si>
  <si>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</si>
  <si>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</si>
  <si>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</si>
  <si>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</si>
  <si>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</si>
  <si>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</si>
  <si>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</si>
  <si>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</si>
  <si>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</si>
  <si>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</si>
  <si>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</si>
  <si>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</si>
  <si>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</si>
  <si>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</si>
  <si>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</si>
  <si>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</si>
  <si>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</si>
  <si>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</si>
  <si>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</si>
  <si>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</si>
  <si>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</si>
  <si>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</si>
  <si>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</si>
  <si>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</si>
  <si>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</si>
  <si>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</si>
  <si>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</si>
  <si>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</si>
  <si>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</si>
  <si>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</si>
  <si>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</si>
  <si>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</si>
  <si>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</si>
  <si>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</si>
  <si>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Исп О.С.Трофимова</t>
  </si>
  <si>
    <t>Кассовый план исполнения бюджета  Муромского района на 2019 год</t>
  </si>
  <si>
    <t>Территориальная избирательная комиссия Муромского района</t>
  </si>
  <si>
    <t>Кассовые поступления по источникам поступления дефицита бюджета Муромского района</t>
  </si>
  <si>
    <t>(по состоянию на 01.11.2019 год)</t>
  </si>
  <si>
    <t>21,11,2019</t>
  </si>
  <si>
    <t>Начальник финансового управления администрации  района</t>
  </si>
  <si>
    <t>Г.А.Сафонова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</si>
</sst>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4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view="pageBreakPreview" zoomScaleSheetLayoutView="100" zoomScalePageLayoutView="0" workbookViewId="0" topLeftCell="A1">
      <pane ySplit="9" topLeftCell="A41" activePane="bottomLeft" state="frozen"/>
      <selection pane="topLeft" activeCell="A1" sqref="A1"/>
      <selection pane="bottomLeft" activeCell="K44" sqref="K44:P47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13.00390625" style="2" customWidth="1"/>
    <col min="4" max="4" width="23.625" style="2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11.2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</row>
    <row r="2" spans="1:21" ht="18.75">
      <c r="A2" s="3"/>
      <c r="B2" s="3"/>
      <c r="C2" s="3"/>
      <c r="D2" s="4"/>
      <c r="E2" s="3"/>
      <c r="F2" s="37" t="s">
        <v>66</v>
      </c>
      <c r="G2" s="37"/>
      <c r="H2" s="37"/>
      <c r="I2" s="37"/>
      <c r="J2" s="37"/>
      <c r="K2" s="37"/>
      <c r="L2" s="37"/>
      <c r="M2" s="37"/>
      <c r="N2" s="37"/>
      <c r="O2" s="3"/>
      <c r="P2" s="3"/>
      <c r="Q2" s="3"/>
      <c r="R2" s="3"/>
      <c r="S2" s="3"/>
      <c r="T2" s="3"/>
      <c r="U2" s="1"/>
    </row>
    <row r="3" spans="1:21" ht="12.75" customHeight="1">
      <c r="A3" s="39" t="s">
        <v>0</v>
      </c>
      <c r="B3" s="39"/>
      <c r="C3" s="39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9" t="s">
        <v>1</v>
      </c>
      <c r="B4" s="39"/>
      <c r="C4" s="39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0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/>
      <c r="G6" s="40"/>
      <c r="H6" s="40" t="s">
        <v>7</v>
      </c>
      <c r="I6" s="40" t="s">
        <v>8</v>
      </c>
      <c r="J6" s="40"/>
      <c r="K6" s="40"/>
      <c r="L6" s="40" t="s">
        <v>9</v>
      </c>
      <c r="M6" s="40" t="s">
        <v>10</v>
      </c>
      <c r="N6" s="40"/>
      <c r="O6" s="40"/>
      <c r="P6" s="40" t="s">
        <v>11</v>
      </c>
      <c r="Q6" s="40" t="s">
        <v>12</v>
      </c>
      <c r="R6" s="40"/>
      <c r="S6" s="40"/>
      <c r="T6" s="40" t="s">
        <v>13</v>
      </c>
      <c r="U6" s="1"/>
    </row>
    <row r="7" spans="1:21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1"/>
    </row>
    <row r="8" spans="1:21" ht="12.75">
      <c r="A8" s="40"/>
      <c r="B8" s="40"/>
      <c r="C8" s="40"/>
      <c r="D8" s="40"/>
      <c r="E8" s="6" t="s">
        <v>14</v>
      </c>
      <c r="F8" s="6" t="s">
        <v>15</v>
      </c>
      <c r="G8" s="6" t="s">
        <v>16</v>
      </c>
      <c r="H8" s="40"/>
      <c r="I8" s="6" t="s">
        <v>17</v>
      </c>
      <c r="J8" s="6" t="s">
        <v>18</v>
      </c>
      <c r="K8" s="6" t="s">
        <v>19</v>
      </c>
      <c r="L8" s="40"/>
      <c r="M8" s="6" t="s">
        <v>20</v>
      </c>
      <c r="N8" s="6" t="s">
        <v>21</v>
      </c>
      <c r="O8" s="6" t="s">
        <v>22</v>
      </c>
      <c r="P8" s="40"/>
      <c r="Q8" s="6" t="s">
        <v>23</v>
      </c>
      <c r="R8" s="6" t="s">
        <v>24</v>
      </c>
      <c r="S8" s="6" t="s">
        <v>25</v>
      </c>
      <c r="T8" s="40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49</v>
      </c>
      <c r="C10" s="11">
        <v>397073.9</v>
      </c>
      <c r="D10" s="11">
        <f>D12+D13</f>
        <v>397074.20999999996</v>
      </c>
      <c r="E10" s="11">
        <v>34265.01</v>
      </c>
      <c r="F10" s="11">
        <v>29923.66</v>
      </c>
      <c r="G10" s="11">
        <v>25818.72</v>
      </c>
      <c r="H10" s="11">
        <f>H12+H13</f>
        <v>90007.39</v>
      </c>
      <c r="I10" s="11">
        <v>38598.6</v>
      </c>
      <c r="J10" s="11">
        <v>49861.05</v>
      </c>
      <c r="K10" s="11">
        <v>29054.36</v>
      </c>
      <c r="L10" s="11">
        <f>L12+L13</f>
        <v>117514.01000000001</v>
      </c>
      <c r="M10" s="11">
        <v>29415.42</v>
      </c>
      <c r="N10" s="11">
        <v>24202.2</v>
      </c>
      <c r="O10" s="11">
        <v>32537.64</v>
      </c>
      <c r="P10" s="11">
        <f>P12+P13</f>
        <v>86155.26000000001</v>
      </c>
      <c r="Q10" s="11">
        <v>44543.22</v>
      </c>
      <c r="R10" s="11">
        <v>39833.76</v>
      </c>
      <c r="S10" s="11">
        <v>19020.57</v>
      </c>
      <c r="T10" s="11">
        <f>T12+T13</f>
        <v>103397.55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48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50</v>
      </c>
      <c r="C12" s="10">
        <v>61540.15</v>
      </c>
      <c r="D12" s="10">
        <f>H12+L12+P12+T12</f>
        <v>61540.159999999996</v>
      </c>
      <c r="E12" s="10">
        <v>4484.53</v>
      </c>
      <c r="F12" s="10">
        <v>4803.46</v>
      </c>
      <c r="G12" s="10">
        <v>4363.82</v>
      </c>
      <c r="H12" s="11">
        <f>SUM(E12:G12)</f>
        <v>13651.81</v>
      </c>
      <c r="I12" s="10">
        <v>5914.3</v>
      </c>
      <c r="J12" s="10">
        <v>4665.43</v>
      </c>
      <c r="K12" s="25">
        <v>4391.62</v>
      </c>
      <c r="L12" s="11">
        <f>SUM(I12:K12)</f>
        <v>14971.349999999999</v>
      </c>
      <c r="M12" s="25">
        <v>5634.47</v>
      </c>
      <c r="N12" s="25">
        <v>4157.71</v>
      </c>
      <c r="O12" s="25">
        <v>4090.85</v>
      </c>
      <c r="P12" s="11">
        <f>SUM(M12:O12)</f>
        <v>13883.03</v>
      </c>
      <c r="Q12" s="10">
        <v>6135.2</v>
      </c>
      <c r="R12" s="10">
        <v>5137.37</v>
      </c>
      <c r="S12" s="10">
        <v>7761.4</v>
      </c>
      <c r="T12" s="11">
        <f>SUM(Q12:S12)</f>
        <v>19033.97</v>
      </c>
      <c r="U12" s="1"/>
    </row>
    <row r="13" spans="1:21" ht="28.5" customHeight="1">
      <c r="A13" s="8" t="s">
        <v>29</v>
      </c>
      <c r="B13" s="9" t="s">
        <v>51</v>
      </c>
      <c r="C13" s="10">
        <v>335533.75</v>
      </c>
      <c r="D13" s="10">
        <f>H13+L13+P13+T13</f>
        <v>335534.05</v>
      </c>
      <c r="E13" s="26">
        <v>29780.48</v>
      </c>
      <c r="F13" s="26">
        <v>25120.2</v>
      </c>
      <c r="G13" s="26">
        <v>21454.9</v>
      </c>
      <c r="H13" s="11">
        <f>E13+F13+G13</f>
        <v>76355.58</v>
      </c>
      <c r="I13" s="10">
        <v>32684.3</v>
      </c>
      <c r="J13" s="10">
        <v>45195.62</v>
      </c>
      <c r="K13" s="10">
        <v>24662.74</v>
      </c>
      <c r="L13" s="11">
        <f>I13+J13+K13</f>
        <v>102542.66</v>
      </c>
      <c r="M13" s="36">
        <v>23780.95</v>
      </c>
      <c r="N13" s="36">
        <v>20044.49</v>
      </c>
      <c r="O13" s="36">
        <v>28446.79</v>
      </c>
      <c r="P13" s="11">
        <f>M13+N13+O13</f>
        <v>72272.23000000001</v>
      </c>
      <c r="Q13" s="10">
        <v>38408.02</v>
      </c>
      <c r="R13" s="10">
        <v>34696.39</v>
      </c>
      <c r="S13" s="10">
        <v>11259.17</v>
      </c>
      <c r="T13" s="11">
        <f>Q13+R13+S13</f>
        <v>84363.58</v>
      </c>
      <c r="U13" s="1"/>
    </row>
    <row r="14" spans="1:21" ht="48.75" customHeight="1">
      <c r="A14" s="12" t="s">
        <v>30</v>
      </c>
      <c r="B14" s="13" t="s">
        <v>52</v>
      </c>
      <c r="C14" s="11">
        <v>404640.25821</v>
      </c>
      <c r="D14" s="11">
        <f aca="true" t="shared" si="0" ref="D14:T14">SUM(D15:D18)</f>
        <v>404640.55212000007</v>
      </c>
      <c r="E14" s="11">
        <f t="shared" si="0"/>
        <v>25449.11</v>
      </c>
      <c r="F14" s="11">
        <f t="shared" si="0"/>
        <v>31293.1</v>
      </c>
      <c r="G14" s="11">
        <f t="shared" si="0"/>
        <v>31040.86</v>
      </c>
      <c r="H14" s="11">
        <f t="shared" si="0"/>
        <v>87783.07</v>
      </c>
      <c r="I14" s="11">
        <f t="shared" si="0"/>
        <v>34557.23</v>
      </c>
      <c r="J14" s="11">
        <f>SUM(J15:J18)</f>
        <v>31271.06</v>
      </c>
      <c r="K14" s="11">
        <f t="shared" si="0"/>
        <v>42811.80799</v>
      </c>
      <c r="L14" s="11">
        <f t="shared" si="0"/>
        <v>108640.09799000001</v>
      </c>
      <c r="M14" s="11">
        <f t="shared" si="0"/>
        <v>27078.199999999997</v>
      </c>
      <c r="N14" s="11">
        <f t="shared" si="0"/>
        <v>29776.87689</v>
      </c>
      <c r="O14" s="11">
        <f t="shared" si="0"/>
        <v>29986.276980000002</v>
      </c>
      <c r="P14" s="11">
        <f t="shared" si="0"/>
        <v>86841.35386999999</v>
      </c>
      <c r="Q14" s="11">
        <f t="shared" si="0"/>
        <v>30449.466780000002</v>
      </c>
      <c r="R14" s="11">
        <f t="shared" si="0"/>
        <v>49877.168999999994</v>
      </c>
      <c r="S14" s="11">
        <f t="shared" si="0"/>
        <v>41049.39448</v>
      </c>
      <c r="T14" s="11">
        <f t="shared" si="0"/>
        <v>121270.90526</v>
      </c>
      <c r="U14" s="7">
        <f>H14+L14+P14+Q14</f>
        <v>313713.98864</v>
      </c>
    </row>
    <row r="15" spans="1:21" ht="29.25" customHeight="1">
      <c r="A15" s="8" t="s">
        <v>31</v>
      </c>
      <c r="B15" s="9" t="s">
        <v>53</v>
      </c>
      <c r="C15" s="11">
        <v>41626.2</v>
      </c>
      <c r="D15" s="11">
        <f aca="true" t="shared" si="1" ref="D15:T15">D32+D21</f>
        <v>41626.19634</v>
      </c>
      <c r="E15" s="11">
        <f t="shared" si="1"/>
        <v>4516</v>
      </c>
      <c r="F15" s="11">
        <f t="shared" si="1"/>
        <v>3503</v>
      </c>
      <c r="G15" s="11">
        <f t="shared" si="1"/>
        <v>6330.7</v>
      </c>
      <c r="H15" s="11">
        <f t="shared" si="1"/>
        <v>14349.7</v>
      </c>
      <c r="I15" s="11">
        <f t="shared" si="1"/>
        <v>1656</v>
      </c>
      <c r="J15" s="11">
        <f t="shared" si="1"/>
        <v>2703</v>
      </c>
      <c r="K15" s="11">
        <f t="shared" si="1"/>
        <v>5407</v>
      </c>
      <c r="L15" s="11">
        <f t="shared" si="1"/>
        <v>9766</v>
      </c>
      <c r="M15" s="11">
        <f t="shared" si="1"/>
        <v>1000</v>
      </c>
      <c r="N15" s="11">
        <f t="shared" si="1"/>
        <v>4523.5</v>
      </c>
      <c r="O15" s="11">
        <f t="shared" si="1"/>
        <v>1966</v>
      </c>
      <c r="P15" s="11">
        <f t="shared" si="1"/>
        <v>7489.5</v>
      </c>
      <c r="Q15" s="11">
        <f t="shared" si="1"/>
        <v>3245.86</v>
      </c>
      <c r="R15" s="11">
        <f t="shared" si="1"/>
        <v>2705</v>
      </c>
      <c r="S15" s="11">
        <f t="shared" si="1"/>
        <v>4070.13634</v>
      </c>
      <c r="T15" s="11">
        <f t="shared" si="1"/>
        <v>10020.996340000002</v>
      </c>
      <c r="U15" s="7"/>
    </row>
    <row r="16" spans="1:21" ht="106.5" customHeight="1">
      <c r="A16" s="8" t="s">
        <v>32</v>
      </c>
      <c r="B16" s="9" t="s">
        <v>54</v>
      </c>
      <c r="C16" s="11">
        <v>226503.83</v>
      </c>
      <c r="D16" s="11">
        <f>D22+D27</f>
        <v>226454.03078000003</v>
      </c>
      <c r="E16" s="11">
        <f aca="true" t="shared" si="2" ref="E16:T16">E22+E27</f>
        <v>14465.720000000001</v>
      </c>
      <c r="F16" s="11">
        <f t="shared" si="2"/>
        <v>18001.14</v>
      </c>
      <c r="G16" s="11">
        <f t="shared" si="2"/>
        <v>17896.32</v>
      </c>
      <c r="H16" s="11">
        <f t="shared" si="2"/>
        <v>50363.18</v>
      </c>
      <c r="I16" s="11">
        <f t="shared" si="2"/>
        <v>18440.170000000002</v>
      </c>
      <c r="J16" s="11">
        <f t="shared" si="2"/>
        <v>19195.41</v>
      </c>
      <c r="K16" s="11">
        <f t="shared" si="2"/>
        <v>23601.36799</v>
      </c>
      <c r="L16" s="11">
        <f t="shared" si="2"/>
        <v>61236.94799</v>
      </c>
      <c r="M16" s="11">
        <f t="shared" si="2"/>
        <v>13732.599999999999</v>
      </c>
      <c r="N16" s="11">
        <f t="shared" si="2"/>
        <v>15031.53689</v>
      </c>
      <c r="O16" s="11">
        <f t="shared" si="2"/>
        <v>15971.74698</v>
      </c>
      <c r="P16" s="11">
        <f t="shared" si="2"/>
        <v>44735.88387</v>
      </c>
      <c r="Q16" s="11">
        <f t="shared" si="2"/>
        <v>17416.00178</v>
      </c>
      <c r="R16" s="11">
        <f t="shared" si="2"/>
        <v>28724.209</v>
      </c>
      <c r="S16" s="11">
        <f t="shared" si="2"/>
        <v>23977.80814</v>
      </c>
      <c r="T16" s="11">
        <f t="shared" si="2"/>
        <v>70118.01892</v>
      </c>
      <c r="U16" s="7"/>
    </row>
    <row r="17" spans="1:22" ht="52.5" customHeight="1">
      <c r="A17" s="8" t="s">
        <v>33</v>
      </c>
      <c r="B17" s="9" t="s">
        <v>55</v>
      </c>
      <c r="C17" s="11">
        <f>C33</f>
        <v>10</v>
      </c>
      <c r="D17" s="11">
        <f aca="true" t="shared" si="3" ref="D17:S17">D33</f>
        <v>10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10</v>
      </c>
      <c r="T17" s="11">
        <f>T33</f>
        <v>10</v>
      </c>
      <c r="U17" s="1"/>
      <c r="V17" s="14"/>
    </row>
    <row r="18" spans="1:21" ht="14.25" customHeight="1">
      <c r="A18" s="8" t="s">
        <v>34</v>
      </c>
      <c r="B18" s="9" t="s">
        <v>56</v>
      </c>
      <c r="C18" s="11">
        <v>136500.23</v>
      </c>
      <c r="D18" s="11">
        <f>D23+D25+D28+D34+D30</f>
        <v>136550.325</v>
      </c>
      <c r="E18" s="11">
        <f aca="true" t="shared" si="4" ref="E18:T18">E23+E25+E28+E34</f>
        <v>6467.389999999999</v>
      </c>
      <c r="F18" s="11">
        <f t="shared" si="4"/>
        <v>9788.960000000001</v>
      </c>
      <c r="G18" s="11">
        <f t="shared" si="4"/>
        <v>6813.84</v>
      </c>
      <c r="H18" s="11">
        <f t="shared" si="4"/>
        <v>23070.19</v>
      </c>
      <c r="I18" s="11">
        <f t="shared" si="4"/>
        <v>14461.06</v>
      </c>
      <c r="J18" s="11">
        <f t="shared" si="4"/>
        <v>9372.650000000001</v>
      </c>
      <c r="K18" s="11">
        <f t="shared" si="4"/>
        <v>13803.44</v>
      </c>
      <c r="L18" s="11">
        <f t="shared" si="4"/>
        <v>37637.15</v>
      </c>
      <c r="M18" s="11">
        <f>M23+M25+M28+M34+M30</f>
        <v>12345.6</v>
      </c>
      <c r="N18" s="11">
        <f t="shared" si="4"/>
        <v>10221.84</v>
      </c>
      <c r="O18" s="11">
        <f>O23+O25+O28+O34+O30</f>
        <v>12048.53</v>
      </c>
      <c r="P18" s="11">
        <f>P23+P25+P28+P34+P30</f>
        <v>34615.97</v>
      </c>
      <c r="Q18" s="11">
        <f>Q23+Q25+Q28+Q34+Q29</f>
        <v>9787.605000000001</v>
      </c>
      <c r="R18" s="11">
        <f t="shared" si="4"/>
        <v>18447.96</v>
      </c>
      <c r="S18" s="11">
        <f t="shared" si="4"/>
        <v>12991.45</v>
      </c>
      <c r="T18" s="11">
        <f t="shared" si="4"/>
        <v>41121.89</v>
      </c>
      <c r="U18" s="1"/>
    </row>
    <row r="19" spans="1:21" ht="51.75" customHeight="1">
      <c r="A19" s="8" t="s">
        <v>35</v>
      </c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"/>
    </row>
    <row r="20" spans="1:21" ht="27.75" customHeight="1">
      <c r="A20" s="27" t="s">
        <v>36</v>
      </c>
      <c r="B20" s="32"/>
      <c r="C20" s="29">
        <v>108078.5</v>
      </c>
      <c r="D20" s="29">
        <f>D21+D22+D23</f>
        <v>108078.79448</v>
      </c>
      <c r="E20" s="29">
        <v>6051.55</v>
      </c>
      <c r="F20" s="29">
        <v>8886.52</v>
      </c>
      <c r="G20" s="29">
        <v>5773.46</v>
      </c>
      <c r="H20" s="29">
        <f>H22+H23+H21</f>
        <v>20711.53</v>
      </c>
      <c r="I20" s="29">
        <v>7923.1</v>
      </c>
      <c r="J20" s="29">
        <v>7182.21</v>
      </c>
      <c r="K20" s="29">
        <v>11708.52</v>
      </c>
      <c r="L20" s="29">
        <f>L22+L23+L21</f>
        <v>26813.825</v>
      </c>
      <c r="M20" s="29">
        <v>8219.62</v>
      </c>
      <c r="N20" s="29">
        <v>8186.35005</v>
      </c>
      <c r="O20" s="29">
        <v>10219.37</v>
      </c>
      <c r="P20" s="29">
        <f>P22+P23+P21</f>
        <v>26625.33698</v>
      </c>
      <c r="Q20" s="29">
        <v>7817.27252</v>
      </c>
      <c r="R20" s="29">
        <v>17153.045</v>
      </c>
      <c r="S20" s="29">
        <v>8957.79</v>
      </c>
      <c r="T20" s="29">
        <f>T22+T23+T21</f>
        <v>33928.1025</v>
      </c>
      <c r="U20" s="7"/>
    </row>
    <row r="21" spans="1:21" ht="27" customHeight="1">
      <c r="A21" s="30" t="s">
        <v>31</v>
      </c>
      <c r="B21" s="28" t="s">
        <v>53</v>
      </c>
      <c r="C21" s="31">
        <v>3340</v>
      </c>
      <c r="D21" s="31">
        <f>H21+L21+P21+T21</f>
        <v>3340</v>
      </c>
      <c r="E21" s="31">
        <v>1040</v>
      </c>
      <c r="F21" s="31">
        <v>640</v>
      </c>
      <c r="G21" s="31">
        <v>660</v>
      </c>
      <c r="H21" s="29">
        <f>SUM(E21:G21)</f>
        <v>2340</v>
      </c>
      <c r="I21" s="31">
        <v>0</v>
      </c>
      <c r="J21" s="31">
        <v>0</v>
      </c>
      <c r="K21" s="31">
        <v>0</v>
      </c>
      <c r="L21" s="29">
        <f>I21+J21+K21</f>
        <v>0</v>
      </c>
      <c r="M21" s="33">
        <v>0</v>
      </c>
      <c r="N21" s="31">
        <v>0</v>
      </c>
      <c r="O21" s="31">
        <v>0</v>
      </c>
      <c r="P21" s="29">
        <f>SUM(M21:O21)</f>
        <v>0</v>
      </c>
      <c r="Q21" s="31">
        <v>0</v>
      </c>
      <c r="R21" s="31">
        <v>0</v>
      </c>
      <c r="S21" s="31">
        <v>1000</v>
      </c>
      <c r="T21" s="29">
        <f>SUM(Q21:S21)</f>
        <v>1000</v>
      </c>
      <c r="U21" s="1"/>
    </row>
    <row r="22" spans="1:22" ht="102">
      <c r="A22" s="30" t="s">
        <v>32</v>
      </c>
      <c r="B22" s="28" t="s">
        <v>54</v>
      </c>
      <c r="C22" s="31">
        <v>18082.7</v>
      </c>
      <c r="D22" s="31">
        <f>H22+L22+P22+T22</f>
        <v>18082.70448</v>
      </c>
      <c r="E22" s="31">
        <v>1588.6</v>
      </c>
      <c r="F22" s="31">
        <v>1684.6</v>
      </c>
      <c r="G22" s="31">
        <v>1283.09</v>
      </c>
      <c r="H22" s="29">
        <f>E22+F22+G22</f>
        <v>4556.29</v>
      </c>
      <c r="I22" s="31">
        <v>1480.7</v>
      </c>
      <c r="J22" s="31">
        <v>1854.41</v>
      </c>
      <c r="K22" s="31">
        <v>1660.535</v>
      </c>
      <c r="L22" s="29">
        <f>SUM(I22:K22)</f>
        <v>4995.645</v>
      </c>
      <c r="M22" s="31">
        <v>1462.46</v>
      </c>
      <c r="N22" s="31">
        <v>911.73</v>
      </c>
      <c r="O22" s="31">
        <v>1019.52698</v>
      </c>
      <c r="P22" s="29">
        <f>SUM(M22:O22)</f>
        <v>3393.71698</v>
      </c>
      <c r="Q22" s="31">
        <v>1406.12698</v>
      </c>
      <c r="R22" s="31">
        <v>1854.05</v>
      </c>
      <c r="S22" s="31">
        <v>1876.87552</v>
      </c>
      <c r="T22" s="29">
        <f>SUM(Q22:S22)</f>
        <v>5137.0525</v>
      </c>
      <c r="U22" s="7"/>
      <c r="V22" s="14"/>
    </row>
    <row r="23" spans="1:21" ht="13.5" customHeight="1">
      <c r="A23" s="30" t="s">
        <v>34</v>
      </c>
      <c r="B23" s="28" t="s">
        <v>56</v>
      </c>
      <c r="C23" s="10">
        <v>86655.8</v>
      </c>
      <c r="D23" s="31">
        <f>H23+L23+P23+T23</f>
        <v>86656.09</v>
      </c>
      <c r="E23" s="31">
        <v>3422.95</v>
      </c>
      <c r="F23" s="31">
        <v>6561.92</v>
      </c>
      <c r="G23" s="31">
        <v>3830.37</v>
      </c>
      <c r="H23" s="29">
        <f>E23+F23+G23</f>
        <v>13815.239999999998</v>
      </c>
      <c r="I23" s="31">
        <v>6442.4</v>
      </c>
      <c r="J23" s="31">
        <v>5327.8</v>
      </c>
      <c r="K23" s="31">
        <v>10047.98</v>
      </c>
      <c r="L23" s="29">
        <f>SUM(I23:K23)</f>
        <v>21818.18</v>
      </c>
      <c r="M23" s="31">
        <v>6757.16</v>
      </c>
      <c r="N23" s="31">
        <v>7274.62</v>
      </c>
      <c r="O23" s="31">
        <v>9199.84</v>
      </c>
      <c r="P23" s="29">
        <f>SUM(M23:O23)</f>
        <v>23231.62</v>
      </c>
      <c r="Q23" s="31">
        <v>6411.14</v>
      </c>
      <c r="R23" s="31">
        <v>15299</v>
      </c>
      <c r="S23" s="31">
        <v>6080.91</v>
      </c>
      <c r="T23" s="29">
        <f>SUM(Q23:S23)</f>
        <v>27791.05</v>
      </c>
      <c r="U23" s="1"/>
    </row>
    <row r="24" spans="1:21" ht="52.5" customHeight="1" hidden="1">
      <c r="A24" s="15" t="s">
        <v>37</v>
      </c>
      <c r="B24" s="9"/>
      <c r="C24" s="11">
        <f>C25</f>
        <v>0</v>
      </c>
      <c r="D24" s="11">
        <f aca="true" t="shared" si="5" ref="D24:T24">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7"/>
    </row>
    <row r="25" spans="1:21" ht="52.5" customHeight="1" hidden="1">
      <c r="A25" s="8" t="s">
        <v>34</v>
      </c>
      <c r="B25" s="9">
        <v>250</v>
      </c>
      <c r="C25" s="10">
        <v>0</v>
      </c>
      <c r="D25" s="10">
        <f>H25+L25+P25+T25</f>
        <v>0</v>
      </c>
      <c r="E25" s="10">
        <v>0</v>
      </c>
      <c r="F25" s="10">
        <v>0</v>
      </c>
      <c r="G25" s="10">
        <v>0</v>
      </c>
      <c r="H25" s="11">
        <f>SUM(E25:G25)</f>
        <v>0</v>
      </c>
      <c r="I25" s="10">
        <v>0</v>
      </c>
      <c r="J25" s="10">
        <v>0</v>
      </c>
      <c r="K25" s="10">
        <v>0</v>
      </c>
      <c r="L25" s="11">
        <f>SUM(I25:K25)</f>
        <v>0</v>
      </c>
      <c r="M25" s="10">
        <v>0</v>
      </c>
      <c r="N25" s="10">
        <v>0</v>
      </c>
      <c r="O25" s="10">
        <v>0</v>
      </c>
      <c r="P25" s="11">
        <f>SUM(M25:O25)</f>
        <v>0</v>
      </c>
      <c r="Q25" s="10">
        <v>0</v>
      </c>
      <c r="R25" s="10">
        <v>0</v>
      </c>
      <c r="S25" s="10">
        <v>0</v>
      </c>
      <c r="T25" s="11">
        <f>SUM(Q25:S25)</f>
        <v>0</v>
      </c>
      <c r="U25" s="7"/>
    </row>
    <row r="26" spans="1:22" ht="54" customHeight="1">
      <c r="A26" s="27" t="s">
        <v>38</v>
      </c>
      <c r="B26" s="28"/>
      <c r="C26" s="29">
        <v>246188.43</v>
      </c>
      <c r="D26" s="29">
        <f>D27+D28</f>
        <v>246188.4363</v>
      </c>
      <c r="E26" s="29">
        <v>15505.83</v>
      </c>
      <c r="F26" s="29">
        <v>19024.97</v>
      </c>
      <c r="G26" s="29">
        <v>19078.3</v>
      </c>
      <c r="H26" s="29">
        <f>H27+H28</f>
        <v>53609.1</v>
      </c>
      <c r="I26" s="29">
        <v>24034.54</v>
      </c>
      <c r="J26" s="29">
        <v>20802.74</v>
      </c>
      <c r="K26" s="29">
        <v>24812.10253</v>
      </c>
      <c r="L26" s="29">
        <f aca="true" t="shared" si="6" ref="L26:L32">I26+J26+K26</f>
        <v>69649.38253</v>
      </c>
      <c r="M26" s="29">
        <v>15694.18</v>
      </c>
      <c r="N26" s="29">
        <v>16466.44</v>
      </c>
      <c r="O26" s="29">
        <v>17247.04349</v>
      </c>
      <c r="P26" s="29">
        <f>P27+P28</f>
        <v>49407.65689</v>
      </c>
      <c r="Q26" s="29">
        <v>18665.63</v>
      </c>
      <c r="R26" s="29">
        <v>29541.37</v>
      </c>
      <c r="S26" s="29">
        <v>25315.29</v>
      </c>
      <c r="T26" s="29">
        <f>T27+T28</f>
        <v>73522.29642</v>
      </c>
      <c r="U26" s="7"/>
      <c r="V26" s="14"/>
    </row>
    <row r="27" spans="1:22" ht="102">
      <c r="A27" s="30" t="s">
        <v>32</v>
      </c>
      <c r="B27" s="28" t="s">
        <v>54</v>
      </c>
      <c r="C27" s="31">
        <v>208421.13</v>
      </c>
      <c r="D27" s="31">
        <f>H27+L27+P27+T27</f>
        <v>208371.32630000002</v>
      </c>
      <c r="E27" s="31">
        <v>12877.12</v>
      </c>
      <c r="F27" s="31">
        <v>16316.54</v>
      </c>
      <c r="G27" s="31">
        <v>16613.23</v>
      </c>
      <c r="H27" s="29">
        <f>E27+F27+G27</f>
        <v>45806.89</v>
      </c>
      <c r="I27" s="31">
        <v>16959.47</v>
      </c>
      <c r="J27" s="31">
        <v>17341</v>
      </c>
      <c r="K27" s="31">
        <v>21940.83299</v>
      </c>
      <c r="L27" s="29">
        <f>I27+J27+K27</f>
        <v>56241.30299</v>
      </c>
      <c r="M27" s="31">
        <v>12270.14</v>
      </c>
      <c r="N27" s="31">
        <v>14119.80689</v>
      </c>
      <c r="O27" s="31">
        <v>14952.22</v>
      </c>
      <c r="P27" s="29">
        <f>SUM(M27:O27)</f>
        <v>41342.16689</v>
      </c>
      <c r="Q27" s="31">
        <v>16009.8748</v>
      </c>
      <c r="R27" s="31">
        <v>26870.159</v>
      </c>
      <c r="S27" s="31">
        <v>22100.93262</v>
      </c>
      <c r="T27" s="29">
        <f>SUM(Q27:S27)</f>
        <v>64980.96642</v>
      </c>
      <c r="U27" s="7"/>
      <c r="V27" s="14"/>
    </row>
    <row r="28" spans="1:21" ht="37.5" customHeight="1">
      <c r="A28" s="30" t="s">
        <v>34</v>
      </c>
      <c r="B28" s="28" t="s">
        <v>56</v>
      </c>
      <c r="C28" s="31">
        <v>37767.3</v>
      </c>
      <c r="D28" s="31">
        <f>H28+L28+P28+T28</f>
        <v>37817.11</v>
      </c>
      <c r="E28" s="31">
        <v>2628.71</v>
      </c>
      <c r="F28" s="31">
        <v>2708.43</v>
      </c>
      <c r="G28" s="31">
        <v>2465.07</v>
      </c>
      <c r="H28" s="29">
        <f>E28+F28+G28</f>
        <v>7802.209999999999</v>
      </c>
      <c r="I28" s="31">
        <v>7075.07</v>
      </c>
      <c r="J28" s="31">
        <v>3461.74</v>
      </c>
      <c r="K28" s="31">
        <v>2871.27</v>
      </c>
      <c r="L28" s="29">
        <f t="shared" si="6"/>
        <v>13408.08</v>
      </c>
      <c r="M28" s="31">
        <v>3424.04</v>
      </c>
      <c r="N28" s="31">
        <v>2346.63</v>
      </c>
      <c r="O28" s="31">
        <v>2294.82</v>
      </c>
      <c r="P28" s="29">
        <f>SUM(M28:O28)</f>
        <v>8065.49</v>
      </c>
      <c r="Q28" s="31">
        <v>2655.76</v>
      </c>
      <c r="R28" s="31">
        <v>2671.21</v>
      </c>
      <c r="S28" s="31">
        <v>3214.36</v>
      </c>
      <c r="T28" s="29">
        <f>SUM(Q28:S28)</f>
        <v>8541.33</v>
      </c>
      <c r="U28" s="1"/>
    </row>
    <row r="29" spans="1:21" ht="49.5" customHeight="1">
      <c r="A29" s="34" t="s">
        <v>64</v>
      </c>
      <c r="B29" s="32"/>
      <c r="C29" s="29">
        <v>1388.73</v>
      </c>
      <c r="D29" s="29">
        <f>1283.6+T29</f>
        <v>1388.725</v>
      </c>
      <c r="E29" s="29"/>
      <c r="F29" s="29"/>
      <c r="G29" s="29"/>
      <c r="H29" s="29"/>
      <c r="I29" s="29"/>
      <c r="J29" s="29"/>
      <c r="K29" s="29">
        <v>0</v>
      </c>
      <c r="L29" s="29">
        <f t="shared" si="6"/>
        <v>0</v>
      </c>
      <c r="M29" s="29">
        <v>1283.6</v>
      </c>
      <c r="N29" s="29"/>
      <c r="O29" s="29"/>
      <c r="P29" s="29">
        <f>M29+N29+O29</f>
        <v>1283.6</v>
      </c>
      <c r="Q29" s="29">
        <v>105.125</v>
      </c>
      <c r="R29" s="29"/>
      <c r="S29" s="29"/>
      <c r="T29" s="29">
        <f>Q29+R29+S29</f>
        <v>105.125</v>
      </c>
      <c r="U29" s="1"/>
    </row>
    <row r="30" spans="1:21" ht="52.5" customHeight="1">
      <c r="A30" s="30" t="s">
        <v>34</v>
      </c>
      <c r="B30" s="28" t="s">
        <v>56</v>
      </c>
      <c r="C30" s="31">
        <v>1388.73</v>
      </c>
      <c r="D30" s="31">
        <f>P30+T30</f>
        <v>1388.725</v>
      </c>
      <c r="E30" s="31"/>
      <c r="F30" s="31"/>
      <c r="G30" s="31"/>
      <c r="H30" s="29"/>
      <c r="I30" s="31"/>
      <c r="J30" s="31"/>
      <c r="K30" s="31">
        <v>0</v>
      </c>
      <c r="L30" s="29">
        <f t="shared" si="6"/>
        <v>0</v>
      </c>
      <c r="M30" s="31">
        <v>1283.6</v>
      </c>
      <c r="N30" s="31"/>
      <c r="O30" s="31"/>
      <c r="P30" s="29">
        <f>M30+N30+O30</f>
        <v>1283.6</v>
      </c>
      <c r="Q30" s="31">
        <v>105.125</v>
      </c>
      <c r="R30" s="31"/>
      <c r="S30" s="31"/>
      <c r="T30" s="29">
        <f>Q30+R30+S30</f>
        <v>105.125</v>
      </c>
      <c r="U30" s="1"/>
    </row>
    <row r="31" spans="1:21" ht="54.75" customHeight="1">
      <c r="A31" s="27" t="s">
        <v>39</v>
      </c>
      <c r="B31" s="28"/>
      <c r="C31" s="29">
        <v>48984.6</v>
      </c>
      <c r="D31" s="29">
        <f>D32+D33+D34</f>
        <v>48984.596340000004</v>
      </c>
      <c r="E31" s="29">
        <v>3891.73</v>
      </c>
      <c r="F31" s="29">
        <v>3381.61</v>
      </c>
      <c r="G31" s="29">
        <v>6189.1</v>
      </c>
      <c r="H31" s="29">
        <f>SUM(H32:H34)</f>
        <v>13462.44</v>
      </c>
      <c r="I31" s="29">
        <v>2599.59</v>
      </c>
      <c r="J31" s="29">
        <v>3286.11</v>
      </c>
      <c r="K31" s="29">
        <v>6291.19</v>
      </c>
      <c r="L31" s="29">
        <f t="shared" si="6"/>
        <v>12176.89</v>
      </c>
      <c r="M31" s="29">
        <v>1880.8</v>
      </c>
      <c r="N31" s="29">
        <v>5124.08508</v>
      </c>
      <c r="O31" s="29">
        <v>2519.87</v>
      </c>
      <c r="P31" s="29">
        <f>SUM(P32:P34)</f>
        <v>9524.76</v>
      </c>
      <c r="Q31" s="29">
        <v>3861.44</v>
      </c>
      <c r="R31" s="29">
        <v>3182.75</v>
      </c>
      <c r="S31" s="29">
        <v>6776.32</v>
      </c>
      <c r="T31" s="29">
        <f>SUM(T32:T34)</f>
        <v>13820.506340000002</v>
      </c>
      <c r="U31" s="7"/>
    </row>
    <row r="32" spans="1:21" ht="33" customHeight="1">
      <c r="A32" s="30" t="s">
        <v>31</v>
      </c>
      <c r="B32" s="28" t="s">
        <v>53</v>
      </c>
      <c r="C32" s="31">
        <v>38286.2</v>
      </c>
      <c r="D32" s="31">
        <f>H32+L32+P32+T32</f>
        <v>38286.19634</v>
      </c>
      <c r="E32" s="31">
        <v>3476</v>
      </c>
      <c r="F32" s="31">
        <v>2863</v>
      </c>
      <c r="G32" s="31">
        <v>5670.7</v>
      </c>
      <c r="H32" s="29">
        <f>SUM(E32:G32)</f>
        <v>12009.7</v>
      </c>
      <c r="I32" s="31">
        <v>1656</v>
      </c>
      <c r="J32" s="31">
        <v>2703</v>
      </c>
      <c r="K32" s="31">
        <v>5407</v>
      </c>
      <c r="L32" s="29">
        <f t="shared" si="6"/>
        <v>9766</v>
      </c>
      <c r="M32" s="31">
        <v>1000</v>
      </c>
      <c r="N32" s="31">
        <v>4523.5</v>
      </c>
      <c r="O32" s="31">
        <v>1966</v>
      </c>
      <c r="P32" s="29">
        <f>SUM(M32:O32)</f>
        <v>7489.5</v>
      </c>
      <c r="Q32" s="31">
        <v>3245.86</v>
      </c>
      <c r="R32" s="31">
        <v>2705</v>
      </c>
      <c r="S32" s="31">
        <v>3070.13634</v>
      </c>
      <c r="T32" s="29">
        <f>SUM(Q32:S32)</f>
        <v>9020.996340000002</v>
      </c>
      <c r="U32" s="1"/>
    </row>
    <row r="33" spans="1:21" ht="55.5" customHeight="1">
      <c r="A33" s="30" t="s">
        <v>33</v>
      </c>
      <c r="B33" s="28" t="s">
        <v>55</v>
      </c>
      <c r="C33" s="31">
        <v>10</v>
      </c>
      <c r="D33" s="31">
        <f>G33+L33+P33+T33</f>
        <v>10</v>
      </c>
      <c r="E33" s="31">
        <v>0</v>
      </c>
      <c r="F33" s="31">
        <v>0</v>
      </c>
      <c r="G33" s="31">
        <v>0</v>
      </c>
      <c r="H33" s="29">
        <f>SUM(E33:G33)</f>
        <v>0</v>
      </c>
      <c r="I33" s="31">
        <v>0</v>
      </c>
      <c r="J33" s="31">
        <v>0</v>
      </c>
      <c r="K33" s="31">
        <v>0</v>
      </c>
      <c r="L33" s="29">
        <f>SUM(I33:K33)</f>
        <v>0</v>
      </c>
      <c r="M33" s="31">
        <v>0</v>
      </c>
      <c r="N33" s="31">
        <v>0</v>
      </c>
      <c r="O33" s="31">
        <v>0</v>
      </c>
      <c r="P33" s="29">
        <f>SUM(M33:O33)</f>
        <v>0</v>
      </c>
      <c r="Q33" s="31"/>
      <c r="R33" s="31">
        <v>0</v>
      </c>
      <c r="S33" s="31">
        <v>10</v>
      </c>
      <c r="T33" s="29">
        <f>SUM(Q33:S33)</f>
        <v>10</v>
      </c>
      <c r="U33" s="1"/>
    </row>
    <row r="34" spans="1:21" ht="18" customHeight="1">
      <c r="A34" s="30" t="s">
        <v>34</v>
      </c>
      <c r="B34" s="28" t="s">
        <v>56</v>
      </c>
      <c r="C34" s="31">
        <v>10688.4</v>
      </c>
      <c r="D34" s="31">
        <f>H34++L34+P34+T34</f>
        <v>10688.4</v>
      </c>
      <c r="E34" s="31">
        <v>415.73</v>
      </c>
      <c r="F34" s="31">
        <v>518.61</v>
      </c>
      <c r="G34" s="31">
        <v>518.4</v>
      </c>
      <c r="H34" s="29">
        <f>SUM(E34:G34)</f>
        <v>1452.74</v>
      </c>
      <c r="I34" s="31">
        <v>943.59</v>
      </c>
      <c r="J34" s="31">
        <v>583.11</v>
      </c>
      <c r="K34" s="31">
        <v>884.19</v>
      </c>
      <c r="L34" s="29">
        <f>SUM(I34:K34)</f>
        <v>2410.8900000000003</v>
      </c>
      <c r="M34" s="31">
        <v>880.8</v>
      </c>
      <c r="N34" s="31">
        <v>600.59</v>
      </c>
      <c r="O34" s="31">
        <v>553.87</v>
      </c>
      <c r="P34" s="29">
        <f>SUM(M34:O34)</f>
        <v>2035.2599999999998</v>
      </c>
      <c r="Q34" s="31">
        <v>615.58</v>
      </c>
      <c r="R34" s="31">
        <v>477.75</v>
      </c>
      <c r="S34" s="31">
        <v>3696.18</v>
      </c>
      <c r="T34" s="29">
        <f>Q34+R34+S34</f>
        <v>4789.51</v>
      </c>
      <c r="U34" s="1"/>
    </row>
    <row r="35" spans="1:21" ht="24" customHeight="1">
      <c r="A35" s="12" t="s">
        <v>40</v>
      </c>
      <c r="B35" s="13" t="s">
        <v>57</v>
      </c>
      <c r="C35" s="11">
        <f aca="true" t="shared" si="7" ref="C35:T35">C10-C14</f>
        <v>-7566.358209999977</v>
      </c>
      <c r="D35" s="11">
        <f t="shared" si="7"/>
        <v>-7566.342120000103</v>
      </c>
      <c r="E35" s="11">
        <f t="shared" si="7"/>
        <v>8815.900000000001</v>
      </c>
      <c r="F35" s="11">
        <f>F10-F14</f>
        <v>-1369.4399999999987</v>
      </c>
      <c r="G35" s="11">
        <f t="shared" si="7"/>
        <v>-5222.139999999999</v>
      </c>
      <c r="H35" s="11">
        <f t="shared" si="7"/>
        <v>2224.3199999999924</v>
      </c>
      <c r="I35" s="22">
        <f t="shared" si="7"/>
        <v>4041.3699999999953</v>
      </c>
      <c r="J35" s="11">
        <f t="shared" si="7"/>
        <v>18589.99</v>
      </c>
      <c r="K35" s="11">
        <f t="shared" si="7"/>
        <v>-13757.44799</v>
      </c>
      <c r="L35" s="11">
        <f t="shared" si="7"/>
        <v>8873.91201</v>
      </c>
      <c r="M35" s="11">
        <f t="shared" si="7"/>
        <v>2337.220000000001</v>
      </c>
      <c r="N35" s="11">
        <f t="shared" si="7"/>
        <v>-5574.676889999999</v>
      </c>
      <c r="O35" s="11">
        <f t="shared" si="7"/>
        <v>2551.363019999997</v>
      </c>
      <c r="P35" s="11">
        <f t="shared" si="7"/>
        <v>-686.0938699999824</v>
      </c>
      <c r="Q35" s="11">
        <f t="shared" si="7"/>
        <v>14093.753219999999</v>
      </c>
      <c r="R35" s="11">
        <f t="shared" si="7"/>
        <v>-10043.408999999992</v>
      </c>
      <c r="S35" s="11">
        <f t="shared" si="7"/>
        <v>-22028.824480000003</v>
      </c>
      <c r="T35" s="11">
        <f t="shared" si="7"/>
        <v>-17873.355259999997</v>
      </c>
      <c r="U35" s="1"/>
    </row>
    <row r="36" spans="1:21" ht="24" customHeight="1">
      <c r="A36" s="12" t="s">
        <v>65</v>
      </c>
      <c r="B36" s="13" t="s">
        <v>60</v>
      </c>
      <c r="C36" s="11"/>
      <c r="D36" s="11"/>
      <c r="E36" s="11"/>
      <c r="F36" s="11"/>
      <c r="G36" s="11"/>
      <c r="H36" s="11"/>
      <c r="I36" s="22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"/>
    </row>
    <row r="37" spans="1:21" ht="75.75" customHeight="1">
      <c r="A37" s="17" t="s">
        <v>41</v>
      </c>
      <c r="B37" s="13" t="s">
        <v>58</v>
      </c>
      <c r="C37" s="11"/>
      <c r="D37" s="11"/>
      <c r="E37" s="18"/>
      <c r="F37" s="18"/>
      <c r="G37" s="18"/>
      <c r="H37" s="11">
        <f>SUM(E37:G37)</f>
        <v>0</v>
      </c>
      <c r="I37" s="18"/>
      <c r="J37" s="18"/>
      <c r="K37" s="18"/>
      <c r="L37" s="11">
        <f>I37+J37+K37</f>
        <v>0</v>
      </c>
      <c r="M37" s="11"/>
      <c r="N37" s="18"/>
      <c r="O37" s="18"/>
      <c r="P37" s="11">
        <f>M37+N37+O37</f>
        <v>0</v>
      </c>
      <c r="Q37" s="11"/>
      <c r="R37" s="18"/>
      <c r="S37" s="11"/>
      <c r="T37" s="11">
        <f>Q37+R37+S37</f>
        <v>0</v>
      </c>
      <c r="U37" s="1"/>
    </row>
    <row r="38" spans="1:21" ht="110.25" customHeight="1">
      <c r="A38" s="17" t="s">
        <v>42</v>
      </c>
      <c r="B38" s="13" t="s">
        <v>59</v>
      </c>
      <c r="C38" s="11">
        <f>C35+C36-C37</f>
        <v>-7566.358209999977</v>
      </c>
      <c r="D38" s="11">
        <f>D35+D36-D37</f>
        <v>-7566.342120000103</v>
      </c>
      <c r="E38" s="11">
        <f aca="true" t="shared" si="8" ref="E38:T38">E35+E36-E37</f>
        <v>8815.900000000001</v>
      </c>
      <c r="F38" s="11">
        <f>F35+F36-F37</f>
        <v>-1369.4399999999987</v>
      </c>
      <c r="G38" s="11">
        <f t="shared" si="8"/>
        <v>-5222.139999999999</v>
      </c>
      <c r="H38" s="11">
        <f t="shared" si="8"/>
        <v>2224.3199999999924</v>
      </c>
      <c r="I38" s="11">
        <f t="shared" si="8"/>
        <v>4041.3699999999953</v>
      </c>
      <c r="J38" s="11">
        <f t="shared" si="8"/>
        <v>18589.99</v>
      </c>
      <c r="K38" s="11">
        <f t="shared" si="8"/>
        <v>-13757.44799</v>
      </c>
      <c r="L38" s="11">
        <f t="shared" si="8"/>
        <v>8873.91201</v>
      </c>
      <c r="M38" s="11">
        <f t="shared" si="8"/>
        <v>2337.220000000001</v>
      </c>
      <c r="N38" s="11">
        <f t="shared" si="8"/>
        <v>-5574.676889999999</v>
      </c>
      <c r="O38" s="11">
        <f t="shared" si="8"/>
        <v>2551.363019999997</v>
      </c>
      <c r="P38" s="11">
        <f t="shared" si="8"/>
        <v>-686.0938699999824</v>
      </c>
      <c r="Q38" s="11">
        <f t="shared" si="8"/>
        <v>14093.753219999999</v>
      </c>
      <c r="R38" s="11">
        <f t="shared" si="8"/>
        <v>-10043.408999999992</v>
      </c>
      <c r="S38" s="11">
        <f t="shared" si="8"/>
        <v>-22028.824480000003</v>
      </c>
      <c r="T38" s="11">
        <f t="shared" si="8"/>
        <v>-17873.355259999997</v>
      </c>
      <c r="U38" s="1"/>
    </row>
    <row r="39" spans="1:20" ht="38.25">
      <c r="A39" s="17" t="s">
        <v>43</v>
      </c>
      <c r="B39" s="13">
        <v>1000</v>
      </c>
      <c r="C39" s="10">
        <v>0</v>
      </c>
      <c r="D39" s="10">
        <v>7570.81</v>
      </c>
      <c r="E39" s="10">
        <f>D39</f>
        <v>7570.81</v>
      </c>
      <c r="F39" s="10">
        <f>E40</f>
        <v>16386.710000000003</v>
      </c>
      <c r="G39" s="10">
        <f>F40</f>
        <v>15017.270000000004</v>
      </c>
      <c r="H39" s="11">
        <f>E39</f>
        <v>7570.81</v>
      </c>
      <c r="I39" s="10">
        <f>H40</f>
        <v>9795.129999999994</v>
      </c>
      <c r="J39" s="10">
        <f>I40</f>
        <v>13836.499999999989</v>
      </c>
      <c r="K39" s="10">
        <f>J40</f>
        <v>32426.48999999999</v>
      </c>
      <c r="L39" s="11">
        <f>I39</f>
        <v>9795.129999999994</v>
      </c>
      <c r="M39" s="10">
        <f>L40</f>
        <v>18669.042009999994</v>
      </c>
      <c r="N39" s="10">
        <f>M40</f>
        <v>21006.262009999995</v>
      </c>
      <c r="O39" s="10">
        <f>N40</f>
        <v>15431.585119999996</v>
      </c>
      <c r="P39" s="11">
        <f>M39</f>
        <v>18669.042009999994</v>
      </c>
      <c r="Q39" s="10">
        <f>P40</f>
        <v>17982.94814000001</v>
      </c>
      <c r="R39" s="10">
        <f>Q40</f>
        <v>32076.70136000001</v>
      </c>
      <c r="S39" s="10">
        <f>R40</f>
        <v>22033.292360000018</v>
      </c>
      <c r="T39" s="11">
        <f>Q39</f>
        <v>17982.94814000001</v>
      </c>
    </row>
    <row r="40" spans="1:21" ht="38.25">
      <c r="A40" s="17" t="s">
        <v>44</v>
      </c>
      <c r="B40" s="13">
        <v>1100</v>
      </c>
      <c r="C40" s="10">
        <v>0</v>
      </c>
      <c r="D40" s="11">
        <f>T40</f>
        <v>109.5928800000147</v>
      </c>
      <c r="E40" s="11">
        <f>E39+E38</f>
        <v>16386.710000000003</v>
      </c>
      <c r="F40" s="11">
        <f>F39+F38</f>
        <v>15017.270000000004</v>
      </c>
      <c r="G40" s="11">
        <f aca="true" t="shared" si="9" ref="G40:O40">G39+G38</f>
        <v>9795.130000000005</v>
      </c>
      <c r="H40" s="11">
        <f t="shared" si="9"/>
        <v>9795.129999999994</v>
      </c>
      <c r="I40" s="11">
        <f t="shared" si="9"/>
        <v>13836.499999999989</v>
      </c>
      <c r="J40" s="11">
        <f t="shared" si="9"/>
        <v>32426.48999999999</v>
      </c>
      <c r="K40" s="11">
        <f t="shared" si="9"/>
        <v>18669.04200999999</v>
      </c>
      <c r="L40" s="11">
        <f>L39+L38</f>
        <v>18669.042009999994</v>
      </c>
      <c r="M40" s="11">
        <f t="shared" si="9"/>
        <v>21006.262009999995</v>
      </c>
      <c r="N40" s="11">
        <f t="shared" si="9"/>
        <v>15431.585119999996</v>
      </c>
      <c r="O40" s="11">
        <f t="shared" si="9"/>
        <v>17982.948139999993</v>
      </c>
      <c r="P40" s="11">
        <f>P39+P38</f>
        <v>17982.94814000001</v>
      </c>
      <c r="Q40" s="11">
        <f>Q39+Q38</f>
        <v>32076.70136000001</v>
      </c>
      <c r="R40" s="11">
        <f>R39+R38</f>
        <v>22033.292360000018</v>
      </c>
      <c r="S40" s="11">
        <f>S39+S38</f>
        <v>4.467880000014702</v>
      </c>
      <c r="T40" s="11">
        <f>T39+T38</f>
        <v>109.5928800000147</v>
      </c>
      <c r="U40" s="1"/>
    </row>
    <row r="41" spans="1:21" ht="140.25">
      <c r="A41" s="17" t="s">
        <v>45</v>
      </c>
      <c r="B41" s="13">
        <v>1200</v>
      </c>
      <c r="C41" s="10"/>
      <c r="D41" s="16">
        <v>0</v>
      </c>
      <c r="E41" s="10">
        <f>E39-E40</f>
        <v>-8815.900000000001</v>
      </c>
      <c r="F41" s="10">
        <f aca="true" t="shared" si="10" ref="F41:O41">F39-F40</f>
        <v>1369.4399999999987</v>
      </c>
      <c r="G41" s="10">
        <f t="shared" si="10"/>
        <v>5222.139999999999</v>
      </c>
      <c r="H41" s="10">
        <f t="shared" si="10"/>
        <v>-2224.3199999999933</v>
      </c>
      <c r="I41" s="10">
        <f t="shared" si="10"/>
        <v>-4041.3699999999953</v>
      </c>
      <c r="J41" s="10">
        <f t="shared" si="10"/>
        <v>-18589.99</v>
      </c>
      <c r="K41" s="10">
        <f t="shared" si="10"/>
        <v>13757.44799</v>
      </c>
      <c r="L41" s="10">
        <f t="shared" si="10"/>
        <v>-8873.91201</v>
      </c>
      <c r="M41" s="10">
        <f t="shared" si="10"/>
        <v>-2337.220000000001</v>
      </c>
      <c r="N41" s="10">
        <f t="shared" si="10"/>
        <v>5574.676889999999</v>
      </c>
      <c r="O41" s="10">
        <f t="shared" si="10"/>
        <v>-2551.363019999997</v>
      </c>
      <c r="P41" s="10">
        <f>P39-P40</f>
        <v>686.0938699999824</v>
      </c>
      <c r="Q41" s="10">
        <f>Q39-Q40</f>
        <v>-14093.753219999999</v>
      </c>
      <c r="R41" s="10">
        <f>R39-R40</f>
        <v>10043.408999999992</v>
      </c>
      <c r="S41" s="10">
        <f>S39-S40</f>
        <v>22028.824480000003</v>
      </c>
      <c r="T41" s="10">
        <f>T39-T40</f>
        <v>17873.355259999997</v>
      </c>
      <c r="U41" s="1"/>
    </row>
    <row r="42" spans="1:21" ht="54" customHeight="1">
      <c r="A42" s="17" t="s">
        <v>46</v>
      </c>
      <c r="B42" s="41">
        <v>1300</v>
      </c>
      <c r="C42" s="42"/>
      <c r="D42" s="43">
        <v>0</v>
      </c>
      <c r="E42" s="42">
        <v>0</v>
      </c>
      <c r="F42" s="42">
        <v>0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4"/>
    </row>
    <row r="43" spans="1:21" ht="36.75" customHeight="1">
      <c r="A43" s="8" t="s">
        <v>47</v>
      </c>
      <c r="B43" s="41"/>
      <c r="C43" s="42"/>
      <c r="D43" s="43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4"/>
    </row>
    <row r="44" spans="1:21" ht="13.5" customHeight="1">
      <c r="A44" s="45" t="s">
        <v>68</v>
      </c>
      <c r="B44" s="45"/>
      <c r="C44" s="45"/>
      <c r="D44" s="45"/>
      <c r="E44" s="45"/>
      <c r="F44" s="45"/>
      <c r="G44" s="45"/>
      <c r="H44" s="45"/>
      <c r="I44" s="47"/>
      <c r="J44" s="49"/>
      <c r="K44" s="51" t="s">
        <v>69</v>
      </c>
      <c r="L44" s="51"/>
      <c r="M44" s="51"/>
      <c r="N44" s="51"/>
      <c r="O44" s="51"/>
      <c r="P44" s="51"/>
      <c r="Q44" s="44"/>
      <c r="R44" s="44"/>
      <c r="S44" s="44"/>
      <c r="T44" s="44"/>
      <c r="U44" s="39"/>
    </row>
    <row r="45" spans="1:21" ht="15" customHeight="1">
      <c r="A45" s="46"/>
      <c r="B45" s="46"/>
      <c r="C45" s="46"/>
      <c r="D45" s="46"/>
      <c r="E45" s="46"/>
      <c r="F45" s="46"/>
      <c r="G45" s="46"/>
      <c r="H45" s="46"/>
      <c r="I45" s="48"/>
      <c r="J45" s="50"/>
      <c r="K45" s="52"/>
      <c r="L45" s="52"/>
      <c r="M45" s="52"/>
      <c r="N45" s="52"/>
      <c r="O45" s="52"/>
      <c r="P45" s="52"/>
      <c r="Q45" s="39"/>
      <c r="R45" s="39"/>
      <c r="S45" s="39"/>
      <c r="T45" s="39"/>
      <c r="U45" s="39"/>
    </row>
    <row r="46" spans="1:21" ht="15" customHeight="1">
      <c r="A46" s="46"/>
      <c r="B46" s="46"/>
      <c r="C46" s="46"/>
      <c r="D46" s="46"/>
      <c r="E46" s="46"/>
      <c r="F46" s="46"/>
      <c r="G46" s="46"/>
      <c r="H46" s="46"/>
      <c r="I46" s="48"/>
      <c r="J46" s="50"/>
      <c r="K46" s="52"/>
      <c r="L46" s="52"/>
      <c r="M46" s="52"/>
      <c r="N46" s="52"/>
      <c r="O46" s="52"/>
      <c r="P46" s="52"/>
      <c r="Q46" s="39"/>
      <c r="R46" s="39"/>
      <c r="S46" s="39"/>
      <c r="T46" s="39"/>
      <c r="U46" s="39"/>
    </row>
    <row r="47" spans="1:21" ht="30" customHeight="1">
      <c r="A47" s="46"/>
      <c r="B47" s="46"/>
      <c r="C47" s="46"/>
      <c r="D47" s="46"/>
      <c r="E47" s="46"/>
      <c r="F47" s="46"/>
      <c r="G47" s="46"/>
      <c r="H47" s="46"/>
      <c r="I47" s="48"/>
      <c r="J47" s="50"/>
      <c r="K47" s="52"/>
      <c r="L47" s="52"/>
      <c r="M47" s="52"/>
      <c r="N47" s="52"/>
      <c r="O47" s="52"/>
      <c r="P47" s="52"/>
      <c r="Q47" s="39"/>
      <c r="R47" s="39"/>
      <c r="S47" s="39"/>
      <c r="T47" s="39"/>
      <c r="U47" s="39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"/>
    </row>
    <row r="50" spans="1:21" ht="12.75">
      <c r="A50" s="2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2:2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55" ht="12.75">
      <c r="A55" s="35" t="s">
        <v>67</v>
      </c>
    </row>
    <row r="56" ht="12.75">
      <c r="A56" s="1" t="s">
        <v>62</v>
      </c>
    </row>
    <row r="57" ht="12.75">
      <c r="A57" s="19" t="s">
        <v>61</v>
      </c>
    </row>
    <row r="58" ht="12.75">
      <c r="A58" s="21"/>
    </row>
    <row r="74" ht="12.75">
      <c r="A74" s="20"/>
    </row>
    <row r="75" ht="12.75">
      <c r="A75" s="21"/>
    </row>
    <row r="76" ht="12.75">
      <c r="A76" s="19"/>
    </row>
  </sheetData>
  <sheetProtection/>
  <mergeCells count="45">
    <mergeCell ref="A44:H47"/>
    <mergeCell ref="U44:U47"/>
    <mergeCell ref="I44:I47"/>
    <mergeCell ref="J44:J47"/>
    <mergeCell ref="K44:P47"/>
    <mergeCell ref="Q44:Q47"/>
    <mergeCell ref="R44:R47"/>
    <mergeCell ref="S44:S47"/>
    <mergeCell ref="T44:T47"/>
    <mergeCell ref="H42:H43"/>
    <mergeCell ref="I42:I43"/>
    <mergeCell ref="S42:S43"/>
    <mergeCell ref="T42:T43"/>
    <mergeCell ref="J42:J43"/>
    <mergeCell ref="K42:K43"/>
    <mergeCell ref="L42:L43"/>
    <mergeCell ref="M42:M43"/>
    <mergeCell ref="U42:U43"/>
    <mergeCell ref="P42:P43"/>
    <mergeCell ref="Q42:Q43"/>
    <mergeCell ref="R42:R43"/>
    <mergeCell ref="O42:O43"/>
    <mergeCell ref="N42:N43"/>
    <mergeCell ref="B42:B43"/>
    <mergeCell ref="C42:C43"/>
    <mergeCell ref="D42:D43"/>
    <mergeCell ref="E42:E43"/>
    <mergeCell ref="F42:F43"/>
    <mergeCell ref="G42:G43"/>
    <mergeCell ref="E6:G7"/>
    <mergeCell ref="H6:H8"/>
    <mergeCell ref="I6:K7"/>
    <mergeCell ref="L6:L8"/>
    <mergeCell ref="M6:O7"/>
    <mergeCell ref="P6:P8"/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56" r:id="rId1"/>
  <rowBreaks count="1" manualBreakCount="1">
    <brk id="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2019-11-21T08:24:51Z</cp:lastPrinted>
  <dcterms:created xsi:type="dcterms:W3CDTF">2014-02-13T05:24:36Z</dcterms:created>
  <dcterms:modified xsi:type="dcterms:W3CDTF">2019-11-21T08:25:23Z</dcterms:modified>
  <cp:category/>
  <cp:version/>
  <cp:contentType/>
  <cp:contentStatus/>
</cp:coreProperties>
</file>