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285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<sst xmlns="http://schemas.openxmlformats.org/spreadsheetml/2006/main" count="89" uniqueCount="70">
  <si>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</si>
  <si>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</si>
  <si>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</si>
  <si>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</si>
  <si>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</si>
  <si>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</si>
  <si>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</si>
  <si>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</si>
  <si>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</si>
  <si>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</si>
  <si>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</si>
  <si>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</si>
  <si>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</si>
  <si>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</si>
  <si>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</si>
  <si>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</si>
  <si>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</si>
  <si>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</si>
  <si>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</si>
  <si>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</si>
  <si>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</si>
  <si>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</si>
  <si>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</si>
  <si>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</si>
  <si>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</si>
  <si>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</si>
  <si>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</si>
  <si>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</si>
  <si>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</si>
  <si>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</si>
  <si>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</si>
  <si>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</si>
  <si>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</si>
  <si>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</si>
  <si>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</si>
  <si>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</si>
  <si>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</si>
  <si>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</si>
  <si>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</si>
  <si>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</si>
  <si>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</si>
  <si>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</si>
  <si>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</si>
  <si>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</si>
  <si>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</si>
  <si>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</si>
  <si>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</si>
  <si>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</si>
  <si>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</si>
  <si>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</si>
  <si>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</si>
  <si>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</si>
  <si>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</si>
  <si>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</si>
  <si>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</si>
  <si>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</si>
  <si>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</si>
  <si>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</si>
  <si>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</si>
  <si>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</si>
  <si>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0500</t>
  </si>
  <si>
    <t>8(49234) 2 69 95</t>
  </si>
  <si>
    <t>Начальник финансового управления администрации  района</t>
  </si>
  <si>
    <t>Г.А.Сафонова</t>
  </si>
  <si>
    <t>Исп О.С.Трофимова</t>
  </si>
  <si>
    <t>Кассовый план исполнения бюджета  Муромского района на 2019 год</t>
  </si>
  <si>
    <t>Территориальная избирательная комиссия Муромского района</t>
  </si>
  <si>
    <t>Кассовые поступления по источникам поступления дефицита бюджета Муромского района</t>
  </si>
  <si>
    <t>(по состоянию на 01.05. 2019 год)</t>
  </si>
  <si>
    <t>15,05,2019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</si>
</sst>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I40" sqref="I40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13.00390625" style="2" customWidth="1"/>
    <col min="4" max="4" width="23.625" style="2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4" width="9.25390625" style="2" bestFit="1" customWidth="1"/>
    <col min="15" max="15" width="10.625" style="2" customWidth="1"/>
    <col min="16" max="16" width="10.125" style="2" customWidth="1"/>
    <col min="17" max="17" width="9.375" style="2" customWidth="1"/>
    <col min="18" max="19" width="9.25390625" style="2" customWidth="1"/>
    <col min="20" max="20" width="11.375" style="2" customWidth="1"/>
    <col min="21" max="21" width="15.6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38" t="s">
        <v>65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1"/>
    </row>
    <row r="2" spans="1:21" ht="18.75">
      <c r="A2" s="3"/>
      <c r="B2" s="3"/>
      <c r="C2" s="3"/>
      <c r="D2" s="4"/>
      <c r="E2" s="3"/>
      <c r="F2" s="37" t="s">
        <v>68</v>
      </c>
      <c r="G2" s="37"/>
      <c r="H2" s="37"/>
      <c r="I2" s="37"/>
      <c r="J2" s="37"/>
      <c r="K2" s="37"/>
      <c r="L2" s="37"/>
      <c r="M2" s="37"/>
      <c r="N2" s="37"/>
      <c r="O2" s="3"/>
      <c r="P2" s="3"/>
      <c r="Q2" s="3"/>
      <c r="R2" s="3"/>
      <c r="S2" s="3"/>
      <c r="T2" s="3"/>
      <c r="U2" s="1"/>
    </row>
    <row r="3" spans="1:21" ht="12.75" customHeight="1">
      <c r="A3" s="39" t="s">
        <v>0</v>
      </c>
      <c r="B3" s="39"/>
      <c r="C3" s="39"/>
      <c r="D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9" t="s">
        <v>1</v>
      </c>
      <c r="B4" s="39"/>
      <c r="C4" s="39"/>
      <c r="D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0" t="s">
        <v>2</v>
      </c>
      <c r="B6" s="40" t="s">
        <v>3</v>
      </c>
      <c r="C6" s="40" t="s">
        <v>4</v>
      </c>
      <c r="D6" s="40" t="s">
        <v>5</v>
      </c>
      <c r="E6" s="40" t="s">
        <v>6</v>
      </c>
      <c r="F6" s="40"/>
      <c r="G6" s="40"/>
      <c r="H6" s="40" t="s">
        <v>7</v>
      </c>
      <c r="I6" s="40" t="s">
        <v>8</v>
      </c>
      <c r="J6" s="40"/>
      <c r="K6" s="40"/>
      <c r="L6" s="40" t="s">
        <v>9</v>
      </c>
      <c r="M6" s="40" t="s">
        <v>10</v>
      </c>
      <c r="N6" s="40"/>
      <c r="O6" s="40"/>
      <c r="P6" s="40" t="s">
        <v>11</v>
      </c>
      <c r="Q6" s="40" t="s">
        <v>12</v>
      </c>
      <c r="R6" s="40"/>
      <c r="S6" s="40"/>
      <c r="T6" s="40" t="s">
        <v>13</v>
      </c>
      <c r="U6" s="1"/>
    </row>
    <row r="7" spans="1:21" ht="12.7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1"/>
    </row>
    <row r="8" spans="1:21" ht="12.75">
      <c r="A8" s="40"/>
      <c r="B8" s="40"/>
      <c r="C8" s="40"/>
      <c r="D8" s="40"/>
      <c r="E8" s="6" t="s">
        <v>14</v>
      </c>
      <c r="F8" s="6" t="s">
        <v>15</v>
      </c>
      <c r="G8" s="6" t="s">
        <v>16</v>
      </c>
      <c r="H8" s="40"/>
      <c r="I8" s="6" t="s">
        <v>17</v>
      </c>
      <c r="J8" s="6" t="s">
        <v>18</v>
      </c>
      <c r="K8" s="6" t="s">
        <v>19</v>
      </c>
      <c r="L8" s="40"/>
      <c r="M8" s="6" t="s">
        <v>20</v>
      </c>
      <c r="N8" s="6" t="s">
        <v>21</v>
      </c>
      <c r="O8" s="6" t="s">
        <v>22</v>
      </c>
      <c r="P8" s="40"/>
      <c r="Q8" s="6" t="s">
        <v>23</v>
      </c>
      <c r="R8" s="6" t="s">
        <v>24</v>
      </c>
      <c r="S8" s="6" t="s">
        <v>25</v>
      </c>
      <c r="T8" s="40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49</v>
      </c>
      <c r="C10" s="11">
        <v>370265.14</v>
      </c>
      <c r="D10" s="11">
        <f>D12+D13</f>
        <v>372767.14</v>
      </c>
      <c r="E10" s="11">
        <v>34265.01</v>
      </c>
      <c r="F10" s="11">
        <v>29923.66</v>
      </c>
      <c r="G10" s="11">
        <v>25818.72</v>
      </c>
      <c r="H10" s="11">
        <f>H12+H13</f>
        <v>90007.39</v>
      </c>
      <c r="I10" s="11">
        <v>38598.6</v>
      </c>
      <c r="J10" s="11">
        <v>38763.6</v>
      </c>
      <c r="K10" s="11">
        <v>39900.45</v>
      </c>
      <c r="L10" s="11">
        <f>L12+L13</f>
        <v>117262.65</v>
      </c>
      <c r="M10" s="11">
        <v>31050.07</v>
      </c>
      <c r="N10" s="11">
        <v>23137.1</v>
      </c>
      <c r="O10" s="11">
        <v>27575.75</v>
      </c>
      <c r="P10" s="11">
        <f>P12+P13</f>
        <v>81762.92</v>
      </c>
      <c r="Q10" s="11">
        <v>28780.44</v>
      </c>
      <c r="R10" s="11">
        <v>26612.6</v>
      </c>
      <c r="S10" s="11">
        <v>28341.14</v>
      </c>
      <c r="T10" s="11">
        <f>T12+T13</f>
        <v>83734.18</v>
      </c>
      <c r="U10" s="7"/>
    </row>
    <row r="11" spans="1:21" ht="18.75" customHeight="1">
      <c r="A11" s="8" t="s">
        <v>27</v>
      </c>
      <c r="B11" s="13"/>
      <c r="C11" s="11"/>
      <c r="D11" s="10"/>
      <c r="E11" s="23"/>
      <c r="F11" s="24"/>
      <c r="G11" s="10"/>
      <c r="H11" s="11"/>
      <c r="I11" s="10"/>
      <c r="J11" s="10"/>
      <c r="K11" s="10" t="s">
        <v>48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50</v>
      </c>
      <c r="C12" s="10">
        <v>61295</v>
      </c>
      <c r="D12" s="10">
        <f>H12+L12+P12+T12</f>
        <v>61540.15</v>
      </c>
      <c r="E12" s="10">
        <v>4484.53</v>
      </c>
      <c r="F12" s="10">
        <v>4803.46</v>
      </c>
      <c r="G12" s="10">
        <v>4363.82</v>
      </c>
      <c r="H12" s="11">
        <f>SUM(E12:G12)</f>
        <v>13651.81</v>
      </c>
      <c r="I12" s="10">
        <v>5914.3</v>
      </c>
      <c r="J12" s="10">
        <v>6031.13</v>
      </c>
      <c r="K12" s="25">
        <v>4714.42</v>
      </c>
      <c r="L12" s="11">
        <f>SUM(I12:K12)</f>
        <v>16659.85</v>
      </c>
      <c r="M12" s="25">
        <v>5522.7</v>
      </c>
      <c r="N12" s="25">
        <v>4637.8</v>
      </c>
      <c r="O12" s="25">
        <v>4728.45</v>
      </c>
      <c r="P12" s="11">
        <f>SUM(M12:O12)</f>
        <v>14888.95</v>
      </c>
      <c r="Q12" s="10">
        <v>5497.2</v>
      </c>
      <c r="R12" s="10">
        <v>4648.3</v>
      </c>
      <c r="S12" s="10">
        <v>6194.04</v>
      </c>
      <c r="T12" s="11">
        <f>SUM(Q12:S12)</f>
        <v>16339.54</v>
      </c>
      <c r="U12" s="1"/>
    </row>
    <row r="13" spans="1:21" ht="28.5" customHeight="1">
      <c r="A13" s="8" t="s">
        <v>29</v>
      </c>
      <c r="B13" s="9" t="s">
        <v>51</v>
      </c>
      <c r="C13" s="10">
        <v>286070.1</v>
      </c>
      <c r="D13" s="10">
        <f>H13+L13+P13+T13</f>
        <v>311226.99</v>
      </c>
      <c r="E13" s="26">
        <v>29780.48</v>
      </c>
      <c r="F13" s="26">
        <v>25120.2</v>
      </c>
      <c r="G13" s="26">
        <v>21454.9</v>
      </c>
      <c r="H13" s="11">
        <f>E13+F13+G13</f>
        <v>76355.58</v>
      </c>
      <c r="I13" s="10">
        <v>32684.3</v>
      </c>
      <c r="J13" s="10">
        <v>32732.47</v>
      </c>
      <c r="K13" s="10">
        <v>35186.03</v>
      </c>
      <c r="L13" s="11">
        <f>I13+J13+K13</f>
        <v>100602.8</v>
      </c>
      <c r="M13" s="36">
        <v>25527.37</v>
      </c>
      <c r="N13" s="36">
        <v>18499.3</v>
      </c>
      <c r="O13" s="36">
        <v>22847.3</v>
      </c>
      <c r="P13" s="11">
        <f>M13+N13+O13</f>
        <v>66873.97</v>
      </c>
      <c r="Q13" s="10">
        <v>23283.24</v>
      </c>
      <c r="R13" s="10">
        <v>21964.3</v>
      </c>
      <c r="S13" s="10">
        <v>22147.1</v>
      </c>
      <c r="T13" s="11">
        <f>Q13+R13+S13</f>
        <v>67394.64</v>
      </c>
      <c r="U13" s="1"/>
    </row>
    <row r="14" spans="1:21" ht="48.75" customHeight="1">
      <c r="A14" s="12" t="s">
        <v>30</v>
      </c>
      <c r="B14" s="13" t="s">
        <v>52</v>
      </c>
      <c r="C14" s="11">
        <f>C20+C26+C29+C31</f>
        <v>377831.49</v>
      </c>
      <c r="D14" s="11">
        <f aca="true" t="shared" si="0" ref="D14:T14">SUM(D15:D18)</f>
        <v>380333.49438</v>
      </c>
      <c r="E14" s="11">
        <f t="shared" si="0"/>
        <v>25449.11</v>
      </c>
      <c r="F14" s="11">
        <f t="shared" si="0"/>
        <v>31293.1</v>
      </c>
      <c r="G14" s="11">
        <f t="shared" si="0"/>
        <v>31040.86</v>
      </c>
      <c r="H14" s="11">
        <f t="shared" si="0"/>
        <v>87783.07</v>
      </c>
      <c r="I14" s="11">
        <f t="shared" si="0"/>
        <v>34557.23</v>
      </c>
      <c r="J14" s="11">
        <f>SUM(J15:J18)</f>
        <v>41060.905</v>
      </c>
      <c r="K14" s="11">
        <f t="shared" si="0"/>
        <v>45956.065</v>
      </c>
      <c r="L14" s="11">
        <f t="shared" si="0"/>
        <v>121574.20000000001</v>
      </c>
      <c r="M14" s="11">
        <f t="shared" si="0"/>
        <v>35942.595</v>
      </c>
      <c r="N14" s="11">
        <f t="shared" si="0"/>
        <v>24466.915</v>
      </c>
      <c r="O14" s="11">
        <f t="shared" si="0"/>
        <v>25687.025</v>
      </c>
      <c r="P14" s="11">
        <f t="shared" si="0"/>
        <v>86096.535</v>
      </c>
      <c r="Q14" s="11">
        <f t="shared" si="0"/>
        <v>25078.385000000002</v>
      </c>
      <c r="R14" s="11">
        <f t="shared" si="0"/>
        <v>26458.87</v>
      </c>
      <c r="S14" s="11">
        <f t="shared" si="0"/>
        <v>33342.434380000006</v>
      </c>
      <c r="T14" s="11">
        <f t="shared" si="0"/>
        <v>84879.68938</v>
      </c>
      <c r="U14" s="7">
        <f>H14+L14+P14+Q14</f>
        <v>320532.19000000006</v>
      </c>
    </row>
    <row r="15" spans="1:21" ht="29.25" customHeight="1">
      <c r="A15" s="8" t="s">
        <v>31</v>
      </c>
      <c r="B15" s="9" t="s">
        <v>53</v>
      </c>
      <c r="C15" s="11">
        <v>39713.2</v>
      </c>
      <c r="D15" s="11">
        <f aca="true" t="shared" si="1" ref="D15:T15">D32+D21</f>
        <v>41053.2</v>
      </c>
      <c r="E15" s="11">
        <f t="shared" si="1"/>
        <v>4516</v>
      </c>
      <c r="F15" s="11">
        <f t="shared" si="1"/>
        <v>3343</v>
      </c>
      <c r="G15" s="11">
        <f t="shared" si="1"/>
        <v>6330.7</v>
      </c>
      <c r="H15" s="11">
        <f t="shared" si="1"/>
        <v>14189.7</v>
      </c>
      <c r="I15" s="11">
        <f t="shared" si="1"/>
        <v>1656</v>
      </c>
      <c r="J15" s="11">
        <f t="shared" si="1"/>
        <v>2701</v>
      </c>
      <c r="K15" s="11">
        <f t="shared" si="1"/>
        <v>2704</v>
      </c>
      <c r="L15" s="11">
        <f t="shared" si="1"/>
        <v>7061</v>
      </c>
      <c r="M15" s="11">
        <f t="shared" si="1"/>
        <v>3001.5</v>
      </c>
      <c r="N15" s="11">
        <f t="shared" si="1"/>
        <v>3414</v>
      </c>
      <c r="O15" s="11">
        <f t="shared" si="1"/>
        <v>3092</v>
      </c>
      <c r="P15" s="11">
        <f t="shared" si="1"/>
        <v>9507.5</v>
      </c>
      <c r="Q15" s="11">
        <f t="shared" si="1"/>
        <v>2930</v>
      </c>
      <c r="R15" s="11">
        <f t="shared" si="1"/>
        <v>2933</v>
      </c>
      <c r="S15" s="11">
        <f t="shared" si="1"/>
        <v>4432</v>
      </c>
      <c r="T15" s="11">
        <f t="shared" si="1"/>
        <v>10295</v>
      </c>
      <c r="U15" s="7"/>
    </row>
    <row r="16" spans="1:21" ht="106.5" customHeight="1">
      <c r="A16" s="8" t="s">
        <v>32</v>
      </c>
      <c r="B16" s="9" t="s">
        <v>54</v>
      </c>
      <c r="C16" s="11">
        <v>194077.11</v>
      </c>
      <c r="D16" s="11">
        <f>D22+D27</f>
        <v>213238.73438</v>
      </c>
      <c r="E16" s="11">
        <f aca="true" t="shared" si="2" ref="E16:T16">E22+E27</f>
        <v>14465.720000000001</v>
      </c>
      <c r="F16" s="11">
        <f t="shared" si="2"/>
        <v>18001.14</v>
      </c>
      <c r="G16" s="11">
        <f t="shared" si="2"/>
        <v>17896.32</v>
      </c>
      <c r="H16" s="11">
        <f t="shared" si="2"/>
        <v>50363.18</v>
      </c>
      <c r="I16" s="11">
        <f t="shared" si="2"/>
        <v>18440.170000000002</v>
      </c>
      <c r="J16" s="11">
        <f t="shared" si="2"/>
        <v>24663.214999999997</v>
      </c>
      <c r="K16" s="11">
        <f t="shared" si="2"/>
        <v>30700.125</v>
      </c>
      <c r="L16" s="11">
        <f t="shared" si="2"/>
        <v>73803.51000000001</v>
      </c>
      <c r="M16" s="11">
        <f t="shared" si="2"/>
        <v>11991.715</v>
      </c>
      <c r="N16" s="11">
        <f t="shared" si="2"/>
        <v>12467.145</v>
      </c>
      <c r="O16" s="11">
        <f t="shared" si="2"/>
        <v>14278.145</v>
      </c>
      <c r="P16" s="11">
        <f t="shared" si="2"/>
        <v>38737.005000000005</v>
      </c>
      <c r="Q16" s="11">
        <f t="shared" si="2"/>
        <v>15426.565</v>
      </c>
      <c r="R16" s="11">
        <f t="shared" si="2"/>
        <v>16335.17</v>
      </c>
      <c r="S16" s="11">
        <f t="shared" si="2"/>
        <v>18573.30438</v>
      </c>
      <c r="T16" s="11">
        <f t="shared" si="2"/>
        <v>50335.03938</v>
      </c>
      <c r="U16" s="7"/>
    </row>
    <row r="17" spans="1:22" ht="52.5" customHeight="1">
      <c r="A17" s="8" t="s">
        <v>33</v>
      </c>
      <c r="B17" s="9" t="s">
        <v>55</v>
      </c>
      <c r="C17" s="11">
        <f>C33</f>
        <v>10</v>
      </c>
      <c r="D17" s="11">
        <f aca="true" t="shared" si="3" ref="D17:S17">D33</f>
        <v>10</v>
      </c>
      <c r="E17" s="11">
        <f t="shared" si="3"/>
        <v>0</v>
      </c>
      <c r="F17" s="11">
        <f t="shared" si="3"/>
        <v>0</v>
      </c>
      <c r="G17" s="11">
        <f t="shared" si="3"/>
        <v>0</v>
      </c>
      <c r="H17" s="11">
        <f t="shared" si="3"/>
        <v>0</v>
      </c>
      <c r="I17" s="11">
        <f t="shared" si="3"/>
        <v>0</v>
      </c>
      <c r="J17" s="11">
        <f t="shared" si="3"/>
        <v>0</v>
      </c>
      <c r="K17" s="11">
        <f t="shared" si="3"/>
        <v>0</v>
      </c>
      <c r="L17" s="11">
        <f t="shared" si="3"/>
        <v>0</v>
      </c>
      <c r="M17" s="11">
        <f t="shared" si="3"/>
        <v>0</v>
      </c>
      <c r="N17" s="11">
        <f t="shared" si="3"/>
        <v>0</v>
      </c>
      <c r="O17" s="11">
        <f t="shared" si="3"/>
        <v>0</v>
      </c>
      <c r="P17" s="11">
        <f t="shared" si="3"/>
        <v>0</v>
      </c>
      <c r="Q17" s="11">
        <f t="shared" si="3"/>
        <v>0</v>
      </c>
      <c r="R17" s="11">
        <f t="shared" si="3"/>
        <v>0</v>
      </c>
      <c r="S17" s="11">
        <f t="shared" si="3"/>
        <v>10</v>
      </c>
      <c r="T17" s="11">
        <f>T33</f>
        <v>10</v>
      </c>
      <c r="U17" s="1"/>
      <c r="V17" s="14"/>
    </row>
    <row r="18" spans="1:21" ht="14.25" customHeight="1">
      <c r="A18" s="8" t="s">
        <v>34</v>
      </c>
      <c r="B18" s="9" t="s">
        <v>56</v>
      </c>
      <c r="C18" s="11">
        <v>118391.05</v>
      </c>
      <c r="D18" s="11">
        <f>D23+D25+D28+D34+D30</f>
        <v>126031.56</v>
      </c>
      <c r="E18" s="11">
        <f aca="true" t="shared" si="4" ref="E18:T18">E23+E25+E28+E34</f>
        <v>6467.389999999999</v>
      </c>
      <c r="F18" s="11">
        <f t="shared" si="4"/>
        <v>9948.960000000001</v>
      </c>
      <c r="G18" s="11">
        <f t="shared" si="4"/>
        <v>6813.84</v>
      </c>
      <c r="H18" s="11">
        <f t="shared" si="4"/>
        <v>23230.19</v>
      </c>
      <c r="I18" s="11">
        <f t="shared" si="4"/>
        <v>14461.06</v>
      </c>
      <c r="J18" s="11">
        <f t="shared" si="4"/>
        <v>13696.689999999999</v>
      </c>
      <c r="K18" s="11">
        <f t="shared" si="4"/>
        <v>12551.94</v>
      </c>
      <c r="L18" s="11">
        <f t="shared" si="4"/>
        <v>40709.689999999995</v>
      </c>
      <c r="M18" s="11">
        <f t="shared" si="4"/>
        <v>20949.38</v>
      </c>
      <c r="N18" s="11">
        <f t="shared" si="4"/>
        <v>8585.769999999999</v>
      </c>
      <c r="O18" s="11">
        <f>O23+O25+O28+O34+O30</f>
        <v>8316.88</v>
      </c>
      <c r="P18" s="11">
        <f>P23+P25+P28+P34+P30</f>
        <v>37852.030000000006</v>
      </c>
      <c r="Q18" s="11">
        <f t="shared" si="4"/>
        <v>6721.820000000001</v>
      </c>
      <c r="R18" s="11">
        <f t="shared" si="4"/>
        <v>7190.7</v>
      </c>
      <c r="S18" s="11">
        <f t="shared" si="4"/>
        <v>10327.130000000001</v>
      </c>
      <c r="T18" s="11">
        <f t="shared" si="4"/>
        <v>24239.65</v>
      </c>
      <c r="U18" s="1"/>
    </row>
    <row r="19" spans="1:21" ht="51.75" customHeight="1">
      <c r="A19" s="8" t="s">
        <v>35</v>
      </c>
      <c r="B19" s="13"/>
      <c r="C19" s="10"/>
      <c r="D19" s="10"/>
      <c r="E19" s="10"/>
      <c r="F19" s="10"/>
      <c r="G19" s="10"/>
      <c r="H19" s="11"/>
      <c r="I19" s="10"/>
      <c r="J19" s="10"/>
      <c r="K19" s="10"/>
      <c r="L19" s="11"/>
      <c r="M19" s="10"/>
      <c r="N19" s="10"/>
      <c r="O19" s="10"/>
      <c r="P19" s="11"/>
      <c r="Q19" s="10"/>
      <c r="R19" s="10"/>
      <c r="S19" s="10"/>
      <c r="T19" s="11"/>
      <c r="U19" s="1"/>
    </row>
    <row r="20" spans="1:21" ht="27.75" customHeight="1">
      <c r="A20" s="27" t="s">
        <v>36</v>
      </c>
      <c r="B20" s="32"/>
      <c r="C20" s="29">
        <v>98147.56</v>
      </c>
      <c r="D20" s="29">
        <f>D21+D22+D23</f>
        <v>98147.56438</v>
      </c>
      <c r="E20" s="29">
        <v>6051.55</v>
      </c>
      <c r="F20" s="29">
        <v>8886.52</v>
      </c>
      <c r="G20" s="29">
        <v>5773.46</v>
      </c>
      <c r="H20" s="29">
        <f>H22+H23+H21</f>
        <v>20711.53</v>
      </c>
      <c r="I20" s="29">
        <v>7923.1</v>
      </c>
      <c r="J20" s="29">
        <v>11536.03</v>
      </c>
      <c r="K20" s="29">
        <v>11078.43</v>
      </c>
      <c r="L20" s="29">
        <f>L22+L23+L21</f>
        <v>30537.549999999996</v>
      </c>
      <c r="M20" s="29">
        <v>18728.06</v>
      </c>
      <c r="N20" s="29">
        <v>6678.77</v>
      </c>
      <c r="O20" s="29">
        <v>5107.46</v>
      </c>
      <c r="P20" s="29">
        <f>P22+P23+P21</f>
        <v>30514.275</v>
      </c>
      <c r="Q20" s="29">
        <v>4909.76</v>
      </c>
      <c r="R20" s="29">
        <v>5231.72</v>
      </c>
      <c r="S20" s="29">
        <v>6242.73</v>
      </c>
      <c r="T20" s="29">
        <f>T22+T23+T21</f>
        <v>16384.20938</v>
      </c>
      <c r="U20" s="7"/>
    </row>
    <row r="21" spans="1:21" ht="27" customHeight="1">
      <c r="A21" s="30" t="s">
        <v>31</v>
      </c>
      <c r="B21" s="28" t="s">
        <v>53</v>
      </c>
      <c r="C21" s="31">
        <v>3340</v>
      </c>
      <c r="D21" s="31">
        <f>H21+L21+P21+T21</f>
        <v>3340</v>
      </c>
      <c r="E21" s="31">
        <v>1040</v>
      </c>
      <c r="F21" s="31">
        <v>640</v>
      </c>
      <c r="G21" s="31">
        <v>660</v>
      </c>
      <c r="H21" s="29">
        <f>SUM(E21:G21)</f>
        <v>2340</v>
      </c>
      <c r="I21" s="31">
        <v>0</v>
      </c>
      <c r="J21" s="31">
        <v>0</v>
      </c>
      <c r="K21" s="31">
        <v>0</v>
      </c>
      <c r="L21" s="29">
        <f>I21+J21+K21</f>
        <v>0</v>
      </c>
      <c r="M21" s="33">
        <v>0</v>
      </c>
      <c r="N21" s="31">
        <v>0</v>
      </c>
      <c r="O21" s="31">
        <v>0</v>
      </c>
      <c r="P21" s="29">
        <f>SUM(M21:O21)</f>
        <v>0</v>
      </c>
      <c r="Q21" s="31">
        <v>0</v>
      </c>
      <c r="R21" s="31">
        <v>0</v>
      </c>
      <c r="S21" s="31">
        <v>1000</v>
      </c>
      <c r="T21" s="29">
        <f>SUM(Q21:S21)</f>
        <v>1000</v>
      </c>
      <c r="U21" s="1"/>
    </row>
    <row r="22" spans="1:22" ht="102">
      <c r="A22" s="30" t="s">
        <v>32</v>
      </c>
      <c r="B22" s="28" t="s">
        <v>54</v>
      </c>
      <c r="C22" s="31">
        <v>17957.7</v>
      </c>
      <c r="D22" s="31">
        <f>H22+L22+P22+T22</f>
        <v>17957.70438</v>
      </c>
      <c r="E22" s="31">
        <v>1588.6</v>
      </c>
      <c r="F22" s="31">
        <v>1684.6</v>
      </c>
      <c r="G22" s="31">
        <v>1283.09</v>
      </c>
      <c r="H22" s="29">
        <f>E22+F22+G22</f>
        <v>4556.29</v>
      </c>
      <c r="I22" s="31">
        <v>1480.7</v>
      </c>
      <c r="J22" s="31">
        <v>2055.795</v>
      </c>
      <c r="K22" s="31">
        <v>1872.245</v>
      </c>
      <c r="L22" s="29">
        <f>SUM(I22:K22)</f>
        <v>5408.74</v>
      </c>
      <c r="M22" s="31">
        <v>1318.645</v>
      </c>
      <c r="N22" s="31">
        <v>1341.445</v>
      </c>
      <c r="O22" s="31">
        <v>1346.145</v>
      </c>
      <c r="P22" s="29">
        <f>SUM(M22:O22)</f>
        <v>4006.235</v>
      </c>
      <c r="Q22" s="31">
        <v>1297.565</v>
      </c>
      <c r="R22" s="31">
        <v>1246.77</v>
      </c>
      <c r="S22" s="31">
        <v>1442.10438</v>
      </c>
      <c r="T22" s="29">
        <f>SUM(Q22:S22)</f>
        <v>3986.43938</v>
      </c>
      <c r="U22" s="7"/>
      <c r="V22" s="14"/>
    </row>
    <row r="23" spans="1:21" ht="13.5" customHeight="1">
      <c r="A23" s="30" t="s">
        <v>34</v>
      </c>
      <c r="B23" s="28" t="s">
        <v>56</v>
      </c>
      <c r="C23" s="10">
        <v>76849.86</v>
      </c>
      <c r="D23" s="31">
        <f>H23+L23+P23+T23</f>
        <v>76849.86</v>
      </c>
      <c r="E23" s="31">
        <v>3422.95</v>
      </c>
      <c r="F23" s="31">
        <v>6561.92</v>
      </c>
      <c r="G23" s="31">
        <v>3830.37</v>
      </c>
      <c r="H23" s="29">
        <f>E23+F23+G23</f>
        <v>13815.239999999998</v>
      </c>
      <c r="I23" s="31">
        <v>6442.4</v>
      </c>
      <c r="J23" s="31">
        <v>9480.23</v>
      </c>
      <c r="K23" s="31">
        <v>9206.18</v>
      </c>
      <c r="L23" s="29">
        <f>SUM(I23:K23)</f>
        <v>25128.809999999998</v>
      </c>
      <c r="M23" s="31">
        <v>17409.41</v>
      </c>
      <c r="N23" s="31">
        <v>5337.32</v>
      </c>
      <c r="O23" s="31">
        <v>3761.31</v>
      </c>
      <c r="P23" s="29">
        <f>SUM(M23:O23)</f>
        <v>26508.04</v>
      </c>
      <c r="Q23" s="31">
        <v>3612.19</v>
      </c>
      <c r="R23" s="31">
        <v>3984.95</v>
      </c>
      <c r="S23" s="31">
        <v>3800.63</v>
      </c>
      <c r="T23" s="29">
        <f>SUM(Q23:S23)</f>
        <v>11397.77</v>
      </c>
      <c r="U23" s="1"/>
    </row>
    <row r="24" spans="1:21" ht="52.5" customHeight="1" hidden="1">
      <c r="A24" s="15" t="s">
        <v>37</v>
      </c>
      <c r="B24" s="9"/>
      <c r="C24" s="11">
        <f>C25</f>
        <v>0</v>
      </c>
      <c r="D24" s="11">
        <f aca="true" t="shared" si="5" ref="D24:T24">D25</f>
        <v>0</v>
      </c>
      <c r="E24" s="11">
        <f t="shared" si="5"/>
        <v>0</v>
      </c>
      <c r="F24" s="11">
        <f t="shared" si="5"/>
        <v>0</v>
      </c>
      <c r="G24" s="11">
        <f t="shared" si="5"/>
        <v>0</v>
      </c>
      <c r="H24" s="11">
        <f t="shared" si="5"/>
        <v>0</v>
      </c>
      <c r="I24" s="11">
        <f t="shared" si="5"/>
        <v>0</v>
      </c>
      <c r="J24" s="11">
        <f t="shared" si="5"/>
        <v>0</v>
      </c>
      <c r="K24" s="11">
        <f t="shared" si="5"/>
        <v>0</v>
      </c>
      <c r="L24" s="11">
        <f t="shared" si="5"/>
        <v>0</v>
      </c>
      <c r="M24" s="11">
        <f t="shared" si="5"/>
        <v>0</v>
      </c>
      <c r="N24" s="11">
        <f t="shared" si="5"/>
        <v>0</v>
      </c>
      <c r="O24" s="11">
        <f t="shared" si="5"/>
        <v>0</v>
      </c>
      <c r="P24" s="11">
        <f t="shared" si="5"/>
        <v>0</v>
      </c>
      <c r="Q24" s="11">
        <f t="shared" si="5"/>
        <v>0</v>
      </c>
      <c r="R24" s="11">
        <f t="shared" si="5"/>
        <v>0</v>
      </c>
      <c r="S24" s="11">
        <f t="shared" si="5"/>
        <v>0</v>
      </c>
      <c r="T24" s="11">
        <f t="shared" si="5"/>
        <v>0</v>
      </c>
      <c r="U24" s="7"/>
    </row>
    <row r="25" spans="1:21" ht="52.5" customHeight="1" hidden="1">
      <c r="A25" s="8" t="s">
        <v>34</v>
      </c>
      <c r="B25" s="9">
        <v>250</v>
      </c>
      <c r="C25" s="10">
        <v>0</v>
      </c>
      <c r="D25" s="10">
        <f>H25+L25+P25+T25</f>
        <v>0</v>
      </c>
      <c r="E25" s="10">
        <v>0</v>
      </c>
      <c r="F25" s="10">
        <v>0</v>
      </c>
      <c r="G25" s="10">
        <v>0</v>
      </c>
      <c r="H25" s="11">
        <f>SUM(E25:G25)</f>
        <v>0</v>
      </c>
      <c r="I25" s="10">
        <v>0</v>
      </c>
      <c r="J25" s="10">
        <v>0</v>
      </c>
      <c r="K25" s="10">
        <v>0</v>
      </c>
      <c r="L25" s="11">
        <f>SUM(I25:K25)</f>
        <v>0</v>
      </c>
      <c r="M25" s="10">
        <v>0</v>
      </c>
      <c r="N25" s="10">
        <v>0</v>
      </c>
      <c r="O25" s="10">
        <v>0</v>
      </c>
      <c r="P25" s="11">
        <f>SUM(M25:O25)</f>
        <v>0</v>
      </c>
      <c r="Q25" s="10">
        <v>0</v>
      </c>
      <c r="R25" s="10">
        <v>0</v>
      </c>
      <c r="S25" s="10">
        <v>0</v>
      </c>
      <c r="T25" s="11">
        <f>SUM(Q25:S25)</f>
        <v>0</v>
      </c>
      <c r="U25" s="7"/>
    </row>
    <row r="26" spans="1:22" ht="54" customHeight="1">
      <c r="A26" s="27" t="s">
        <v>38</v>
      </c>
      <c r="B26" s="28"/>
      <c r="C26" s="29">
        <v>229668.13</v>
      </c>
      <c r="D26" s="29">
        <f>D27+D28</f>
        <v>232170.13</v>
      </c>
      <c r="E26" s="29">
        <v>15505.83</v>
      </c>
      <c r="F26" s="29">
        <v>19024.97</v>
      </c>
      <c r="G26" s="29">
        <v>19078.3</v>
      </c>
      <c r="H26" s="29">
        <f>H27+H28</f>
        <v>53609.1</v>
      </c>
      <c r="I26" s="29">
        <v>24034.54</v>
      </c>
      <c r="J26" s="29">
        <v>26141.64</v>
      </c>
      <c r="K26" s="29">
        <v>31554.6</v>
      </c>
      <c r="L26" s="29">
        <f>I26+J26+K26</f>
        <v>81730.78</v>
      </c>
      <c r="M26" s="29">
        <v>13278.8</v>
      </c>
      <c r="N26" s="29">
        <v>13728.6</v>
      </c>
      <c r="O26" s="29">
        <v>15648.97</v>
      </c>
      <c r="P26" s="29">
        <f>P27+P28</f>
        <v>42656.36</v>
      </c>
      <c r="Q26" s="29">
        <v>16683.68</v>
      </c>
      <c r="R26" s="29">
        <v>17739.2</v>
      </c>
      <c r="S26" s="29">
        <v>19751.01</v>
      </c>
      <c r="T26" s="29">
        <f>T27+T28</f>
        <v>54173.880000000005</v>
      </c>
      <c r="U26" s="7"/>
      <c r="V26" s="14"/>
    </row>
    <row r="27" spans="1:22" ht="102">
      <c r="A27" s="30" t="s">
        <v>32</v>
      </c>
      <c r="B27" s="28" t="s">
        <v>54</v>
      </c>
      <c r="C27" s="31">
        <v>195281.03</v>
      </c>
      <c r="D27" s="31">
        <f>H27+L27+P27+T27</f>
        <v>195281.03</v>
      </c>
      <c r="E27" s="31">
        <v>12877.12</v>
      </c>
      <c r="F27" s="31">
        <v>16316.54</v>
      </c>
      <c r="G27" s="31">
        <v>16613.23</v>
      </c>
      <c r="H27" s="29">
        <f>E27+F27+G27</f>
        <v>45806.89</v>
      </c>
      <c r="I27" s="31">
        <v>16959.47</v>
      </c>
      <c r="J27" s="31">
        <v>22607.42</v>
      </c>
      <c r="K27" s="31">
        <v>28827.88</v>
      </c>
      <c r="L27" s="29">
        <f>I27+J27+K27</f>
        <v>68394.77</v>
      </c>
      <c r="M27" s="31">
        <v>10673.07</v>
      </c>
      <c r="N27" s="31">
        <v>11125.7</v>
      </c>
      <c r="O27" s="31">
        <v>12932</v>
      </c>
      <c r="P27" s="29">
        <f>SUM(M27:O27)</f>
        <v>34730.770000000004</v>
      </c>
      <c r="Q27" s="31">
        <v>14129</v>
      </c>
      <c r="R27" s="31">
        <v>15088.4</v>
      </c>
      <c r="S27" s="31">
        <v>17131.2</v>
      </c>
      <c r="T27" s="29">
        <f>SUM(Q27:S27)</f>
        <v>46348.600000000006</v>
      </c>
      <c r="U27" s="7"/>
      <c r="V27" s="14"/>
    </row>
    <row r="28" spans="1:21" ht="37.5" customHeight="1">
      <c r="A28" s="30" t="s">
        <v>34</v>
      </c>
      <c r="B28" s="28" t="s">
        <v>56</v>
      </c>
      <c r="C28" s="31">
        <v>34387.1</v>
      </c>
      <c r="D28" s="31">
        <f>H28+L28+P28+T28</f>
        <v>36889.1</v>
      </c>
      <c r="E28" s="31">
        <v>2628.71</v>
      </c>
      <c r="F28" s="31">
        <v>2708.43</v>
      </c>
      <c r="G28" s="31">
        <v>2465.07</v>
      </c>
      <c r="H28" s="29">
        <f>E28+F28+G28</f>
        <v>7802.209999999999</v>
      </c>
      <c r="I28" s="31">
        <v>7075.07</v>
      </c>
      <c r="J28" s="31">
        <v>3534.22</v>
      </c>
      <c r="K28" s="31">
        <v>2726.73</v>
      </c>
      <c r="L28" s="29">
        <f>I28+J28+K28</f>
        <v>13336.019999999999</v>
      </c>
      <c r="M28" s="31">
        <v>2605.72</v>
      </c>
      <c r="N28" s="31">
        <v>2602.9</v>
      </c>
      <c r="O28" s="31">
        <v>2716.97</v>
      </c>
      <c r="P28" s="29">
        <f>SUM(M28:O28)</f>
        <v>7925.59</v>
      </c>
      <c r="Q28" s="31">
        <f>Q26-Q27</f>
        <v>2554.6800000000003</v>
      </c>
      <c r="R28" s="31">
        <v>2650.8</v>
      </c>
      <c r="S28" s="31">
        <v>2619.8</v>
      </c>
      <c r="T28" s="29">
        <f>SUM(Q28:S28)</f>
        <v>7825.280000000001</v>
      </c>
      <c r="U28" s="1"/>
    </row>
    <row r="29" spans="1:21" ht="28.5" customHeight="1">
      <c r="A29" s="34" t="s">
        <v>66</v>
      </c>
      <c r="B29" s="28"/>
      <c r="C29" s="31">
        <v>1283.6</v>
      </c>
      <c r="D29" s="31">
        <v>1283.6</v>
      </c>
      <c r="E29" s="31"/>
      <c r="F29" s="31"/>
      <c r="G29" s="31"/>
      <c r="H29" s="29"/>
      <c r="I29" s="31"/>
      <c r="J29" s="31"/>
      <c r="K29" s="31"/>
      <c r="L29" s="29"/>
      <c r="M29" s="31"/>
      <c r="N29" s="31"/>
      <c r="O29" s="31">
        <v>1283.6</v>
      </c>
      <c r="P29" s="29">
        <v>1283.6</v>
      </c>
      <c r="Q29" s="31"/>
      <c r="R29" s="31"/>
      <c r="S29" s="31"/>
      <c r="T29" s="29"/>
      <c r="U29" s="1"/>
    </row>
    <row r="30" spans="1:21" ht="15.75" customHeight="1">
      <c r="A30" s="30" t="s">
        <v>34</v>
      </c>
      <c r="B30" s="28" t="s">
        <v>56</v>
      </c>
      <c r="C30" s="31">
        <v>1283.6</v>
      </c>
      <c r="D30" s="31">
        <v>1283.6</v>
      </c>
      <c r="E30" s="31"/>
      <c r="F30" s="31"/>
      <c r="G30" s="31"/>
      <c r="H30" s="29"/>
      <c r="I30" s="31"/>
      <c r="J30" s="31"/>
      <c r="K30" s="31"/>
      <c r="L30" s="29"/>
      <c r="M30" s="31"/>
      <c r="N30" s="31"/>
      <c r="O30" s="31">
        <v>1283.6</v>
      </c>
      <c r="P30" s="29">
        <v>1283.6</v>
      </c>
      <c r="Q30" s="31"/>
      <c r="R30" s="31"/>
      <c r="S30" s="31"/>
      <c r="T30" s="29"/>
      <c r="U30" s="1"/>
    </row>
    <row r="31" spans="1:21" ht="54.75" customHeight="1">
      <c r="A31" s="27" t="s">
        <v>39</v>
      </c>
      <c r="B31" s="28"/>
      <c r="C31" s="29">
        <v>48732.2</v>
      </c>
      <c r="D31" s="29">
        <f>D32+D33+D34</f>
        <v>48732.2</v>
      </c>
      <c r="E31" s="29">
        <v>3891.73</v>
      </c>
      <c r="F31" s="29">
        <v>3381.61</v>
      </c>
      <c r="G31" s="29">
        <v>6189.1</v>
      </c>
      <c r="H31" s="29">
        <f>SUM(H32:H34)</f>
        <v>13462.44</v>
      </c>
      <c r="I31" s="29">
        <v>2599.59</v>
      </c>
      <c r="J31" s="29">
        <v>3383.24</v>
      </c>
      <c r="K31" s="29">
        <v>3323.03</v>
      </c>
      <c r="L31" s="29">
        <f>I31+J31+K31</f>
        <v>9305.86</v>
      </c>
      <c r="M31" s="29">
        <v>3935.75</v>
      </c>
      <c r="N31" s="29">
        <v>4059.55</v>
      </c>
      <c r="O31" s="29">
        <v>3647</v>
      </c>
      <c r="P31" s="29">
        <f>SUM(P32:P34)</f>
        <v>11642.3</v>
      </c>
      <c r="Q31" s="29">
        <v>3484.95</v>
      </c>
      <c r="R31" s="29">
        <v>3487.95</v>
      </c>
      <c r="S31" s="29">
        <v>7348.7</v>
      </c>
      <c r="T31" s="29">
        <f>SUM(T32:T34)</f>
        <v>14321.6</v>
      </c>
      <c r="U31" s="7"/>
    </row>
    <row r="32" spans="1:21" ht="33" customHeight="1">
      <c r="A32" s="30" t="s">
        <v>31</v>
      </c>
      <c r="B32" s="28" t="s">
        <v>53</v>
      </c>
      <c r="C32" s="31">
        <v>37713.2</v>
      </c>
      <c r="D32" s="31">
        <f>H32+L32+P32+T32</f>
        <v>37713.2</v>
      </c>
      <c r="E32" s="31">
        <v>3476</v>
      </c>
      <c r="F32" s="31">
        <v>2703</v>
      </c>
      <c r="G32" s="31">
        <v>5670.7</v>
      </c>
      <c r="H32" s="29">
        <f>SUM(E32:G32)</f>
        <v>11849.7</v>
      </c>
      <c r="I32" s="31">
        <v>1656</v>
      </c>
      <c r="J32" s="31">
        <v>2701</v>
      </c>
      <c r="K32" s="31">
        <v>2704</v>
      </c>
      <c r="L32" s="29">
        <f>I32+J32+K32</f>
        <v>7061</v>
      </c>
      <c r="M32" s="31">
        <v>3001.5</v>
      </c>
      <c r="N32" s="31">
        <v>3414</v>
      </c>
      <c r="O32" s="31">
        <v>3092</v>
      </c>
      <c r="P32" s="29">
        <f>SUM(M32:O32)</f>
        <v>9507.5</v>
      </c>
      <c r="Q32" s="31">
        <v>2930</v>
      </c>
      <c r="R32" s="31">
        <v>2933</v>
      </c>
      <c r="S32" s="31">
        <v>3432</v>
      </c>
      <c r="T32" s="29">
        <f>SUM(Q32:S32)</f>
        <v>9295</v>
      </c>
      <c r="U32" s="1"/>
    </row>
    <row r="33" spans="1:21" ht="55.5" customHeight="1">
      <c r="A33" s="30" t="s">
        <v>33</v>
      </c>
      <c r="B33" s="28" t="s">
        <v>55</v>
      </c>
      <c r="C33" s="31">
        <v>10</v>
      </c>
      <c r="D33" s="31">
        <f>G33+L33+P33+T33</f>
        <v>10</v>
      </c>
      <c r="E33" s="31">
        <v>0</v>
      </c>
      <c r="F33" s="31">
        <v>0</v>
      </c>
      <c r="G33" s="31">
        <v>0</v>
      </c>
      <c r="H33" s="29">
        <f>SUM(E33:G33)</f>
        <v>0</v>
      </c>
      <c r="I33" s="31">
        <v>0</v>
      </c>
      <c r="J33" s="31">
        <v>0</v>
      </c>
      <c r="K33" s="31">
        <v>0</v>
      </c>
      <c r="L33" s="29">
        <f>SUM(I33:K33)</f>
        <v>0</v>
      </c>
      <c r="M33" s="31">
        <v>0</v>
      </c>
      <c r="N33" s="31">
        <v>0</v>
      </c>
      <c r="O33" s="31">
        <v>0</v>
      </c>
      <c r="P33" s="29">
        <f>SUM(M33:O33)</f>
        <v>0</v>
      </c>
      <c r="Q33" s="31">
        <v>0</v>
      </c>
      <c r="R33" s="31">
        <v>0</v>
      </c>
      <c r="S33" s="31">
        <v>10</v>
      </c>
      <c r="T33" s="29">
        <f>SUM(Q33:S33)</f>
        <v>10</v>
      </c>
      <c r="U33" s="1"/>
    </row>
    <row r="34" spans="1:21" ht="18" customHeight="1">
      <c r="A34" s="30" t="s">
        <v>34</v>
      </c>
      <c r="B34" s="28" t="s">
        <v>56</v>
      </c>
      <c r="C34" s="31">
        <v>11009</v>
      </c>
      <c r="D34" s="31">
        <f>H34++L34+P34+T34</f>
        <v>11009</v>
      </c>
      <c r="E34" s="31">
        <v>415.73</v>
      </c>
      <c r="F34" s="31">
        <v>678.61</v>
      </c>
      <c r="G34" s="31">
        <v>518.4</v>
      </c>
      <c r="H34" s="29">
        <f>SUM(E34:G34)</f>
        <v>1612.7400000000002</v>
      </c>
      <c r="I34" s="31">
        <v>943.59</v>
      </c>
      <c r="J34" s="31">
        <v>682.24</v>
      </c>
      <c r="K34" s="31">
        <v>619.03</v>
      </c>
      <c r="L34" s="29">
        <f>SUM(I34:K34)</f>
        <v>2244.8599999999997</v>
      </c>
      <c r="M34" s="31">
        <v>934.25</v>
      </c>
      <c r="N34" s="31">
        <v>645.55</v>
      </c>
      <c r="O34" s="31">
        <v>555</v>
      </c>
      <c r="P34" s="29">
        <f>SUM(M34:O34)</f>
        <v>2134.8</v>
      </c>
      <c r="Q34" s="31">
        <v>554.95</v>
      </c>
      <c r="R34" s="31">
        <v>554.95</v>
      </c>
      <c r="S34" s="31">
        <v>3906.7</v>
      </c>
      <c r="T34" s="29">
        <f>Q34+R34+S34</f>
        <v>5016.6</v>
      </c>
      <c r="U34" s="1"/>
    </row>
    <row r="35" spans="1:21" ht="24" customHeight="1">
      <c r="A35" s="12" t="s">
        <v>40</v>
      </c>
      <c r="B35" s="13" t="s">
        <v>57</v>
      </c>
      <c r="C35" s="11">
        <f aca="true" t="shared" si="6" ref="C35:T35">C10-C14</f>
        <v>-7566.349999999977</v>
      </c>
      <c r="D35" s="11">
        <f t="shared" si="6"/>
        <v>-7566.354379999975</v>
      </c>
      <c r="E35" s="11">
        <f t="shared" si="6"/>
        <v>8815.900000000001</v>
      </c>
      <c r="F35" s="11">
        <f>F10-F14</f>
        <v>-1369.4399999999987</v>
      </c>
      <c r="G35" s="11">
        <f t="shared" si="6"/>
        <v>-5222.139999999999</v>
      </c>
      <c r="H35" s="11">
        <f t="shared" si="6"/>
        <v>2224.3199999999924</v>
      </c>
      <c r="I35" s="22">
        <f t="shared" si="6"/>
        <v>4041.3699999999953</v>
      </c>
      <c r="J35" s="11">
        <f t="shared" si="6"/>
        <v>-2297.3050000000003</v>
      </c>
      <c r="K35" s="11">
        <f t="shared" si="6"/>
        <v>-6055.615000000005</v>
      </c>
      <c r="L35" s="11">
        <f t="shared" si="6"/>
        <v>-4311.5500000000175</v>
      </c>
      <c r="M35" s="11">
        <f t="shared" si="6"/>
        <v>-4892.5250000000015</v>
      </c>
      <c r="N35" s="11">
        <f t="shared" si="6"/>
        <v>-1329.8150000000023</v>
      </c>
      <c r="O35" s="11">
        <f t="shared" si="6"/>
        <v>1888.7249999999985</v>
      </c>
      <c r="P35" s="11">
        <f t="shared" si="6"/>
        <v>-4333.615000000005</v>
      </c>
      <c r="Q35" s="11">
        <f t="shared" si="6"/>
        <v>3702.0549999999967</v>
      </c>
      <c r="R35" s="11">
        <f t="shared" si="6"/>
        <v>153.72999999999956</v>
      </c>
      <c r="S35" s="11">
        <f t="shared" si="6"/>
        <v>-5001.294380000007</v>
      </c>
      <c r="T35" s="11">
        <f t="shared" si="6"/>
        <v>-1145.5093800000031</v>
      </c>
      <c r="U35" s="1"/>
    </row>
    <row r="36" spans="1:21" ht="24" customHeight="1">
      <c r="A36" s="12" t="s">
        <v>67</v>
      </c>
      <c r="B36" s="13" t="s">
        <v>60</v>
      </c>
      <c r="C36" s="11"/>
      <c r="D36" s="11"/>
      <c r="E36" s="11"/>
      <c r="F36" s="11"/>
      <c r="G36" s="11"/>
      <c r="H36" s="11"/>
      <c r="I36" s="22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"/>
    </row>
    <row r="37" spans="1:21" ht="75.75" customHeight="1">
      <c r="A37" s="17" t="s">
        <v>41</v>
      </c>
      <c r="B37" s="13" t="s">
        <v>58</v>
      </c>
      <c r="C37" s="11"/>
      <c r="D37" s="11"/>
      <c r="E37" s="18"/>
      <c r="F37" s="18"/>
      <c r="G37" s="18"/>
      <c r="H37" s="11">
        <f>SUM(E37:G37)</f>
        <v>0</v>
      </c>
      <c r="I37" s="18"/>
      <c r="J37" s="18"/>
      <c r="K37" s="18"/>
      <c r="L37" s="11">
        <f>I37+J37+K37</f>
        <v>0</v>
      </c>
      <c r="M37" s="11"/>
      <c r="N37" s="18"/>
      <c r="O37" s="18"/>
      <c r="P37" s="11">
        <f>M37+N37+O37</f>
        <v>0</v>
      </c>
      <c r="Q37" s="11"/>
      <c r="R37" s="18"/>
      <c r="S37" s="11"/>
      <c r="T37" s="11">
        <f>Q37+R37+S37</f>
        <v>0</v>
      </c>
      <c r="U37" s="1"/>
    </row>
    <row r="38" spans="1:21" ht="110.25" customHeight="1">
      <c r="A38" s="17" t="s">
        <v>42</v>
      </c>
      <c r="B38" s="13" t="s">
        <v>59</v>
      </c>
      <c r="C38" s="11">
        <f>C35+C36-C37</f>
        <v>-7566.349999999977</v>
      </c>
      <c r="D38" s="11">
        <f>D35+D36-D37</f>
        <v>-7566.354379999975</v>
      </c>
      <c r="E38" s="11">
        <f aca="true" t="shared" si="7" ref="E38:T38">E35+E36-E37</f>
        <v>8815.900000000001</v>
      </c>
      <c r="F38" s="11">
        <f>F35+F36-F37</f>
        <v>-1369.4399999999987</v>
      </c>
      <c r="G38" s="11">
        <f t="shared" si="7"/>
        <v>-5222.139999999999</v>
      </c>
      <c r="H38" s="11">
        <f t="shared" si="7"/>
        <v>2224.3199999999924</v>
      </c>
      <c r="I38" s="11">
        <f t="shared" si="7"/>
        <v>4041.3699999999953</v>
      </c>
      <c r="J38" s="11">
        <f t="shared" si="7"/>
        <v>-2297.3050000000003</v>
      </c>
      <c r="K38" s="11">
        <f t="shared" si="7"/>
        <v>-6055.615000000005</v>
      </c>
      <c r="L38" s="11">
        <f t="shared" si="7"/>
        <v>-4311.5500000000175</v>
      </c>
      <c r="M38" s="11">
        <f t="shared" si="7"/>
        <v>-4892.5250000000015</v>
      </c>
      <c r="N38" s="11">
        <f t="shared" si="7"/>
        <v>-1329.8150000000023</v>
      </c>
      <c r="O38" s="11">
        <f t="shared" si="7"/>
        <v>1888.7249999999985</v>
      </c>
      <c r="P38" s="11">
        <f t="shared" si="7"/>
        <v>-4333.615000000005</v>
      </c>
      <c r="Q38" s="11">
        <f t="shared" si="7"/>
        <v>3702.0549999999967</v>
      </c>
      <c r="R38" s="11">
        <f t="shared" si="7"/>
        <v>153.72999999999956</v>
      </c>
      <c r="S38" s="11">
        <f t="shared" si="7"/>
        <v>-5001.294380000007</v>
      </c>
      <c r="T38" s="11">
        <f t="shared" si="7"/>
        <v>-1145.5093800000031</v>
      </c>
      <c r="U38" s="1"/>
    </row>
    <row r="39" spans="1:20" ht="38.25">
      <c r="A39" s="17" t="s">
        <v>43</v>
      </c>
      <c r="B39" s="13">
        <v>1000</v>
      </c>
      <c r="C39" s="10">
        <v>0</v>
      </c>
      <c r="D39" s="10">
        <v>7570.81</v>
      </c>
      <c r="E39" s="10">
        <f>D39</f>
        <v>7570.81</v>
      </c>
      <c r="F39" s="10">
        <f>E40</f>
        <v>16386.710000000003</v>
      </c>
      <c r="G39" s="10">
        <f>F40</f>
        <v>15017.270000000004</v>
      </c>
      <c r="H39" s="11">
        <f>E39</f>
        <v>7570.81</v>
      </c>
      <c r="I39" s="10">
        <f>H40</f>
        <v>9795.129999999994</v>
      </c>
      <c r="J39" s="10">
        <f>I40</f>
        <v>13836.499999999989</v>
      </c>
      <c r="K39" s="10">
        <f>J40</f>
        <v>11539.194999999989</v>
      </c>
      <c r="L39" s="11">
        <f>I39</f>
        <v>9795.129999999994</v>
      </c>
      <c r="M39" s="10">
        <f>L40</f>
        <v>5483.579999999976</v>
      </c>
      <c r="N39" s="10">
        <f>M40</f>
        <v>591.0549999999748</v>
      </c>
      <c r="O39" s="10">
        <f>N40</f>
        <v>-738.7600000000275</v>
      </c>
      <c r="P39" s="11">
        <f>M39</f>
        <v>5483.579999999976</v>
      </c>
      <c r="Q39" s="10">
        <f>P40</f>
        <v>1149.964999999971</v>
      </c>
      <c r="R39" s="10">
        <f>Q40</f>
        <v>4852.019999999968</v>
      </c>
      <c r="S39" s="10">
        <f>R40</f>
        <v>5005.749999999967</v>
      </c>
      <c r="T39" s="11">
        <f>Q39</f>
        <v>1149.964999999971</v>
      </c>
    </row>
    <row r="40" spans="1:21" ht="38.25">
      <c r="A40" s="17" t="s">
        <v>44</v>
      </c>
      <c r="B40" s="13">
        <v>1100</v>
      </c>
      <c r="C40" s="10">
        <v>0</v>
      </c>
      <c r="D40" s="11">
        <f>T40</f>
        <v>4.455619999967894</v>
      </c>
      <c r="E40" s="11">
        <f>E39+E38</f>
        <v>16386.710000000003</v>
      </c>
      <c r="F40" s="11">
        <f>F39+F38</f>
        <v>15017.270000000004</v>
      </c>
      <c r="G40" s="11">
        <f aca="true" t="shared" si="8" ref="G40:O40">G39+G38</f>
        <v>9795.130000000005</v>
      </c>
      <c r="H40" s="11">
        <f t="shared" si="8"/>
        <v>9795.129999999994</v>
      </c>
      <c r="I40" s="11">
        <f t="shared" si="8"/>
        <v>13836.499999999989</v>
      </c>
      <c r="J40" s="11">
        <f t="shared" si="8"/>
        <v>11539.194999999989</v>
      </c>
      <c r="K40" s="11">
        <f t="shared" si="8"/>
        <v>5483.579999999984</v>
      </c>
      <c r="L40" s="11">
        <f>L39+L38</f>
        <v>5483.579999999976</v>
      </c>
      <c r="M40" s="11">
        <f t="shared" si="8"/>
        <v>591.0549999999748</v>
      </c>
      <c r="N40" s="11">
        <f t="shared" si="8"/>
        <v>-738.7600000000275</v>
      </c>
      <c r="O40" s="11">
        <f t="shared" si="8"/>
        <v>1149.964999999971</v>
      </c>
      <c r="P40" s="11">
        <f>P39+P38</f>
        <v>1149.964999999971</v>
      </c>
      <c r="Q40" s="11">
        <f>Q39+Q38</f>
        <v>4852.019999999968</v>
      </c>
      <c r="R40" s="11">
        <f>R39+R38</f>
        <v>5005.749999999967</v>
      </c>
      <c r="S40" s="11">
        <f>S39+S38</f>
        <v>4.455619999960618</v>
      </c>
      <c r="T40" s="11">
        <f>T39+T38</f>
        <v>4.455619999967894</v>
      </c>
      <c r="U40" s="1"/>
    </row>
    <row r="41" spans="1:21" ht="140.25">
      <c r="A41" s="17" t="s">
        <v>45</v>
      </c>
      <c r="B41" s="13">
        <v>1200</v>
      </c>
      <c r="C41" s="10"/>
      <c r="D41" s="16">
        <v>0</v>
      </c>
      <c r="E41" s="10">
        <f>E39-E40</f>
        <v>-8815.900000000001</v>
      </c>
      <c r="F41" s="10">
        <f aca="true" t="shared" si="9" ref="F41:O41">F39-F40</f>
        <v>1369.4399999999987</v>
      </c>
      <c r="G41" s="10">
        <f t="shared" si="9"/>
        <v>5222.139999999999</v>
      </c>
      <c r="H41" s="10">
        <f t="shared" si="9"/>
        <v>-2224.3199999999933</v>
      </c>
      <c r="I41" s="10">
        <f t="shared" si="9"/>
        <v>-4041.3699999999953</v>
      </c>
      <c r="J41" s="10">
        <f t="shared" si="9"/>
        <v>2297.3050000000003</v>
      </c>
      <c r="K41" s="10">
        <f t="shared" si="9"/>
        <v>6055.615000000005</v>
      </c>
      <c r="L41" s="10">
        <f t="shared" si="9"/>
        <v>4311.5500000000175</v>
      </c>
      <c r="M41" s="10">
        <f t="shared" si="9"/>
        <v>4892.5250000000015</v>
      </c>
      <c r="N41" s="10">
        <f t="shared" si="9"/>
        <v>1329.8150000000023</v>
      </c>
      <c r="O41" s="10">
        <f t="shared" si="9"/>
        <v>-1888.7249999999985</v>
      </c>
      <c r="P41" s="10">
        <f>P39-P40</f>
        <v>4333.615000000005</v>
      </c>
      <c r="Q41" s="10">
        <f>Q39-Q40</f>
        <v>-3702.0549999999967</v>
      </c>
      <c r="R41" s="10">
        <f>R39-R40</f>
        <v>-153.72999999999956</v>
      </c>
      <c r="S41" s="10">
        <f>S39-S40</f>
        <v>5001.294380000007</v>
      </c>
      <c r="T41" s="10">
        <f>T39-T40</f>
        <v>1145.5093800000031</v>
      </c>
      <c r="U41" s="1"/>
    </row>
    <row r="42" spans="1:21" ht="54" customHeight="1">
      <c r="A42" s="17" t="s">
        <v>46</v>
      </c>
      <c r="B42" s="41">
        <v>1300</v>
      </c>
      <c r="C42" s="42"/>
      <c r="D42" s="43">
        <v>0</v>
      </c>
      <c r="E42" s="42">
        <v>0</v>
      </c>
      <c r="F42" s="42">
        <v>0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4"/>
    </row>
    <row r="43" spans="1:21" ht="36.75" customHeight="1">
      <c r="A43" s="8" t="s">
        <v>47</v>
      </c>
      <c r="B43" s="41"/>
      <c r="C43" s="42"/>
      <c r="D43" s="4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4"/>
    </row>
    <row r="44" spans="1:21" ht="13.5" customHeight="1">
      <c r="A44" s="45" t="s">
        <v>62</v>
      </c>
      <c r="B44" s="45"/>
      <c r="C44" s="45"/>
      <c r="D44" s="45"/>
      <c r="E44" s="45"/>
      <c r="F44" s="45"/>
      <c r="G44" s="45"/>
      <c r="H44" s="45"/>
      <c r="I44" s="47"/>
      <c r="J44" s="49"/>
      <c r="K44" s="51" t="s">
        <v>63</v>
      </c>
      <c r="L44" s="51"/>
      <c r="M44" s="51"/>
      <c r="N44" s="51"/>
      <c r="O44" s="51"/>
      <c r="P44" s="51"/>
      <c r="Q44" s="44"/>
      <c r="R44" s="44"/>
      <c r="S44" s="44"/>
      <c r="T44" s="44"/>
      <c r="U44" s="39"/>
    </row>
    <row r="45" spans="1:21" ht="15" customHeight="1">
      <c r="A45" s="46"/>
      <c r="B45" s="46"/>
      <c r="C45" s="46"/>
      <c r="D45" s="46"/>
      <c r="E45" s="46"/>
      <c r="F45" s="46"/>
      <c r="G45" s="46"/>
      <c r="H45" s="46"/>
      <c r="I45" s="48"/>
      <c r="J45" s="50"/>
      <c r="K45" s="52"/>
      <c r="L45" s="52"/>
      <c r="M45" s="52"/>
      <c r="N45" s="52"/>
      <c r="O45" s="52"/>
      <c r="P45" s="52"/>
      <c r="Q45" s="39"/>
      <c r="R45" s="39"/>
      <c r="S45" s="39"/>
      <c r="T45" s="39"/>
      <c r="U45" s="39"/>
    </row>
    <row r="46" spans="1:21" ht="15" customHeight="1">
      <c r="A46" s="46"/>
      <c r="B46" s="46"/>
      <c r="C46" s="46"/>
      <c r="D46" s="46"/>
      <c r="E46" s="46"/>
      <c r="F46" s="46"/>
      <c r="G46" s="46"/>
      <c r="H46" s="46"/>
      <c r="I46" s="48"/>
      <c r="J46" s="50"/>
      <c r="K46" s="52"/>
      <c r="L46" s="52"/>
      <c r="M46" s="52"/>
      <c r="N46" s="52"/>
      <c r="O46" s="52"/>
      <c r="P46" s="52"/>
      <c r="Q46" s="39"/>
      <c r="R46" s="39"/>
      <c r="S46" s="39"/>
      <c r="T46" s="39"/>
      <c r="U46" s="39"/>
    </row>
    <row r="47" spans="1:21" ht="30" customHeight="1">
      <c r="A47" s="46"/>
      <c r="B47" s="46"/>
      <c r="C47" s="46"/>
      <c r="D47" s="46"/>
      <c r="E47" s="46"/>
      <c r="F47" s="46"/>
      <c r="G47" s="46"/>
      <c r="H47" s="46"/>
      <c r="I47" s="48"/>
      <c r="J47" s="50"/>
      <c r="K47" s="52"/>
      <c r="L47" s="52"/>
      <c r="M47" s="52"/>
      <c r="N47" s="52"/>
      <c r="O47" s="52"/>
      <c r="P47" s="52"/>
      <c r="Q47" s="39"/>
      <c r="R47" s="39"/>
      <c r="S47" s="39"/>
      <c r="T47" s="39"/>
      <c r="U47" s="39"/>
    </row>
    <row r="48" spans="1:2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2.75">
      <c r="A49" s="1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1"/>
    </row>
    <row r="50" spans="1:21" ht="12.75">
      <c r="A50" s="21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5" ht="12.75">
      <c r="A55" s="35" t="s">
        <v>69</v>
      </c>
    </row>
    <row r="56" ht="12.75">
      <c r="A56" s="1" t="s">
        <v>64</v>
      </c>
    </row>
    <row r="57" ht="12.75">
      <c r="A57" s="19" t="s">
        <v>61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A44:H47"/>
    <mergeCell ref="U44:U47"/>
    <mergeCell ref="I44:I47"/>
    <mergeCell ref="J44:J47"/>
    <mergeCell ref="K44:P47"/>
    <mergeCell ref="Q44:Q47"/>
    <mergeCell ref="R44:R47"/>
    <mergeCell ref="S44:S47"/>
    <mergeCell ref="T44:T47"/>
    <mergeCell ref="H42:H43"/>
    <mergeCell ref="I42:I43"/>
    <mergeCell ref="S42:S43"/>
    <mergeCell ref="T42:T43"/>
    <mergeCell ref="J42:J43"/>
    <mergeCell ref="K42:K43"/>
    <mergeCell ref="L42:L43"/>
    <mergeCell ref="M42:M43"/>
    <mergeCell ref="U42:U43"/>
    <mergeCell ref="P42:P43"/>
    <mergeCell ref="Q42:Q43"/>
    <mergeCell ref="R42:R43"/>
    <mergeCell ref="O42:O43"/>
    <mergeCell ref="N42:N43"/>
    <mergeCell ref="B42:B43"/>
    <mergeCell ref="C42:C43"/>
    <mergeCell ref="D42:D43"/>
    <mergeCell ref="E42:E43"/>
    <mergeCell ref="F42:F43"/>
    <mergeCell ref="G42:G43"/>
    <mergeCell ref="E6:G7"/>
    <mergeCell ref="H6:H8"/>
    <mergeCell ref="I6:K7"/>
    <mergeCell ref="L6:L8"/>
    <mergeCell ref="M6:O7"/>
    <mergeCell ref="P6:P8"/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56" r:id="rId1"/>
  <rowBreaks count="1" manualBreakCount="1">
    <brk id="3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Елена</cp:lastModifiedBy>
  <cp:lastPrinted>2019-05-21T08:04:55Z</cp:lastPrinted>
  <dcterms:created xsi:type="dcterms:W3CDTF">2014-02-13T05:24:36Z</dcterms:created>
  <dcterms:modified xsi:type="dcterms:W3CDTF">2019-05-21T08:07:34Z</dcterms:modified>
  <cp:category/>
  <cp:version/>
  <cp:contentType/>
  <cp:contentStatus/>
</cp:coreProperties>
</file>