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9120" yWindow="216" windowWidth="19320" windowHeight="8916" tabRatio="851"/>
  </bookViews>
  <sheets>
    <sheet name="ПЛАНОВЫЙ на 01.10.2018" sheetId="67" r:id="rId1"/>
  </sheets>
  <definedNames>
    <definedName name="_xlnm._FilterDatabase" localSheetId="0" hidden="1">'ПЛАНОВЫЙ на 01.10.2018'!$A$1:$T$978</definedName>
    <definedName name="_xlnm.Print_Titles" localSheetId="0">'ПЛАНОВЫЙ на 01.10.2018'!$3:$6</definedName>
  </definedNames>
  <calcPr calcId="145621"/>
</workbook>
</file>

<file path=xl/calcChain.xml><?xml version="1.0" encoding="utf-8"?>
<calcChain xmlns="http://schemas.openxmlformats.org/spreadsheetml/2006/main">
  <c r="Q748" i="67" l="1"/>
  <c r="Q790" i="67"/>
  <c r="S1216" i="67" l="1"/>
  <c r="S1215" i="67" s="1"/>
  <c r="R1216" i="67"/>
  <c r="R1215" i="67" s="1"/>
  <c r="Q1216" i="67"/>
  <c r="Q1215" i="67" s="1"/>
  <c r="P1216" i="67"/>
  <c r="P1215" i="67" s="1"/>
  <c r="O1216" i="67"/>
  <c r="O1215" i="67" s="1"/>
  <c r="N1216" i="67"/>
  <c r="N1215" i="67" s="1"/>
  <c r="M1216" i="67"/>
  <c r="M1215" i="67"/>
  <c r="P1211" i="67"/>
  <c r="O1211" i="67"/>
  <c r="N1211" i="67"/>
  <c r="P1207" i="67"/>
  <c r="O1207" i="67"/>
  <c r="N1207" i="67"/>
  <c r="S1204" i="67"/>
  <c r="R1204" i="67"/>
  <c r="Q1204" i="67"/>
  <c r="P1204" i="67"/>
  <c r="M1204" i="67"/>
  <c r="S1200" i="67"/>
  <c r="R1200" i="67"/>
  <c r="Q1200" i="67"/>
  <c r="P1200" i="67"/>
  <c r="O1200" i="67"/>
  <c r="N1200" i="67"/>
  <c r="M1200" i="67"/>
  <c r="S1196" i="67"/>
  <c r="R1196" i="67"/>
  <c r="R1192" i="67" s="1"/>
  <c r="Q1196" i="67"/>
  <c r="P1196" i="67"/>
  <c r="O1196" i="67"/>
  <c r="N1196" i="67"/>
  <c r="M1196" i="67"/>
  <c r="S1193" i="67"/>
  <c r="R1193" i="67"/>
  <c r="Q1193" i="67"/>
  <c r="P1193" i="67"/>
  <c r="O1193" i="67"/>
  <c r="N1193" i="67"/>
  <c r="M1193" i="67"/>
  <c r="S1188" i="67"/>
  <c r="R1188" i="67"/>
  <c r="Q1188" i="67"/>
  <c r="P1188" i="67"/>
  <c r="N1188" i="67"/>
  <c r="M1188" i="67"/>
  <c r="S1181" i="67"/>
  <c r="R1181" i="67"/>
  <c r="Q1181" i="67"/>
  <c r="P1181" i="67"/>
  <c r="O1181" i="67"/>
  <c r="N1181" i="67"/>
  <c r="M1181" i="67"/>
  <c r="Q1174" i="67"/>
  <c r="P1174" i="67"/>
  <c r="O1174" i="67"/>
  <c r="N1174" i="67"/>
  <c r="M1174" i="67"/>
  <c r="Q1167" i="67"/>
  <c r="P1167" i="67"/>
  <c r="O1167" i="67"/>
  <c r="N1167" i="67"/>
  <c r="M1167" i="67"/>
  <c r="Q1161" i="67"/>
  <c r="P1161" i="67"/>
  <c r="O1161" i="67"/>
  <c r="N1161" i="67"/>
  <c r="M1161" i="67"/>
  <c r="Q1154" i="67"/>
  <c r="P1154" i="67"/>
  <c r="O1154" i="67"/>
  <c r="N1154" i="67"/>
  <c r="M1154" i="67"/>
  <c r="Q1150" i="67"/>
  <c r="P1150" i="67"/>
  <c r="O1150" i="67"/>
  <c r="N1150" i="67"/>
  <c r="M1150" i="67"/>
  <c r="S1146" i="67"/>
  <c r="S1145" i="67" s="1"/>
  <c r="R1146" i="67"/>
  <c r="Q1146" i="67"/>
  <c r="P1146" i="67"/>
  <c r="O1146" i="67"/>
  <c r="N1146" i="67"/>
  <c r="N1145" i="67" s="1"/>
  <c r="M1146" i="67"/>
  <c r="R1145" i="67"/>
  <c r="N1192" i="67" l="1"/>
  <c r="P1192" i="67"/>
  <c r="N1144" i="67"/>
  <c r="R1144" i="67"/>
  <c r="P1145" i="67"/>
  <c r="P1144" i="67" s="1"/>
  <c r="M1145" i="67"/>
  <c r="O1145" i="67"/>
  <c r="Q1145" i="67"/>
  <c r="M1192" i="67"/>
  <c r="O1192" i="67"/>
  <c r="Q1192" i="67"/>
  <c r="S1192" i="67"/>
  <c r="S1144" i="67" s="1"/>
  <c r="O1144" i="67" l="1"/>
  <c r="Q1144" i="67"/>
  <c r="M1144" i="67"/>
  <c r="Q163" i="67" l="1"/>
  <c r="Q153" i="67"/>
  <c r="Q95" i="67" l="1"/>
  <c r="Q63" i="67"/>
  <c r="R147" i="67"/>
  <c r="S147" i="67"/>
  <c r="Q147" i="67"/>
  <c r="S25" i="67"/>
  <c r="S805" i="67" l="1"/>
  <c r="S804" i="67" s="1"/>
  <c r="R805" i="67"/>
  <c r="R804" i="67" s="1"/>
  <c r="Q805" i="67"/>
  <c r="Q804" i="67" s="1"/>
  <c r="R738" i="67"/>
  <c r="S738" i="67"/>
  <c r="Q738" i="67"/>
  <c r="Q717" i="67"/>
  <c r="R717" i="67"/>
  <c r="S717" i="67"/>
  <c r="Q714" i="67"/>
  <c r="R714" i="67"/>
  <c r="S714" i="67"/>
  <c r="Q711" i="67"/>
  <c r="R711" i="67"/>
  <c r="S711" i="67"/>
  <c r="Q702" i="67"/>
  <c r="R702" i="67"/>
  <c r="S702" i="67"/>
  <c r="R699" i="67"/>
  <c r="S699" i="67"/>
  <c r="Q699" i="67"/>
  <c r="Q746" i="67"/>
  <c r="R746" i="67"/>
  <c r="S746" i="67"/>
  <c r="Q673" i="67"/>
  <c r="R673" i="67"/>
  <c r="S673" i="67"/>
  <c r="Q667" i="67"/>
  <c r="R667" i="67"/>
  <c r="S667" i="67"/>
  <c r="S802" i="67"/>
  <c r="R802" i="67"/>
  <c r="Q802" i="67"/>
  <c r="S800" i="67"/>
  <c r="R800" i="67"/>
  <c r="Q800" i="67"/>
  <c r="Q793" i="67"/>
  <c r="R793" i="67"/>
  <c r="S793" i="67"/>
  <c r="Q787" i="67"/>
  <c r="R787" i="67"/>
  <c r="S787" i="67"/>
  <c r="Q772" i="67"/>
  <c r="R772" i="67"/>
  <c r="S772" i="67"/>
  <c r="Q326" i="67"/>
  <c r="R326" i="67"/>
  <c r="S326" i="67"/>
  <c r="Q320" i="67"/>
  <c r="R320" i="67"/>
  <c r="S320" i="67"/>
  <c r="S309" i="67"/>
  <c r="Q309" i="67"/>
  <c r="R309" i="67"/>
  <c r="P307" i="67"/>
  <c r="Q307" i="67"/>
  <c r="R307" i="67"/>
  <c r="S307" i="67"/>
  <c r="Q183" i="67"/>
  <c r="R183" i="67"/>
  <c r="S183" i="67"/>
  <c r="S163" i="67"/>
  <c r="R163" i="67"/>
  <c r="R153" i="67"/>
  <c r="S153" i="67"/>
  <c r="Q258" i="67"/>
  <c r="R258" i="67"/>
  <c r="S258" i="67"/>
  <c r="Q254" i="67"/>
  <c r="R254" i="67"/>
  <c r="S254" i="67"/>
  <c r="Q252" i="67"/>
  <c r="R252" i="67"/>
  <c r="S252" i="67"/>
  <c r="P252" i="67"/>
  <c r="O252" i="67"/>
  <c r="N252" i="67"/>
  <c r="M252" i="67"/>
  <c r="S244" i="67"/>
  <c r="R244" i="67"/>
  <c r="Q244" i="67"/>
  <c r="O244" i="67"/>
  <c r="N244" i="67"/>
  <c r="M244" i="67"/>
  <c r="R246" i="67"/>
  <c r="S246" i="67"/>
  <c r="Q246" i="67"/>
  <c r="Q853" i="67"/>
  <c r="R853" i="67"/>
  <c r="S853" i="67"/>
  <c r="Q847" i="67"/>
  <c r="R847" i="67"/>
  <c r="S847" i="67"/>
  <c r="R845" i="67"/>
  <c r="S845" i="67"/>
  <c r="Q933" i="67"/>
  <c r="R933" i="67"/>
  <c r="S933" i="67"/>
  <c r="Q926" i="67"/>
  <c r="R926" i="67"/>
  <c r="S926" i="67"/>
  <c r="Q914" i="67"/>
  <c r="R914" i="67"/>
  <c r="S914" i="67"/>
  <c r="S898" i="67"/>
  <c r="R898" i="67"/>
  <c r="Q898" i="67"/>
  <c r="P898" i="67"/>
  <c r="S900" i="67"/>
  <c r="R900" i="67"/>
  <c r="Q900" i="67"/>
  <c r="P900" i="67"/>
  <c r="Q902" i="67"/>
  <c r="R902" i="67"/>
  <c r="S902" i="67"/>
  <c r="Q834" i="67"/>
  <c r="R834" i="67"/>
  <c r="S834" i="67"/>
  <c r="S640" i="67"/>
  <c r="R640" i="67"/>
  <c r="Q640" i="67"/>
  <c r="P640" i="67"/>
  <c r="Q638" i="67"/>
  <c r="R638" i="67"/>
  <c r="S638" i="67"/>
  <c r="P638" i="67"/>
  <c r="Q621" i="67"/>
  <c r="R621" i="67"/>
  <c r="S621" i="67"/>
  <c r="P621" i="67"/>
  <c r="Q583" i="67"/>
  <c r="R583" i="67"/>
  <c r="S583" i="67"/>
  <c r="Q506" i="67"/>
  <c r="R506" i="67"/>
  <c r="S506" i="67"/>
  <c r="Q514" i="67"/>
  <c r="R514" i="67"/>
  <c r="S514" i="67"/>
  <c r="Q496" i="67"/>
  <c r="R496" i="67"/>
  <c r="S496" i="67"/>
  <c r="Q493" i="67"/>
  <c r="R493" i="67"/>
  <c r="S493" i="67"/>
  <c r="Q499" i="67"/>
  <c r="R499" i="67"/>
  <c r="S499" i="67"/>
  <c r="R444" i="67"/>
  <c r="S444" i="67"/>
  <c r="Q444" i="67"/>
  <c r="R438" i="67"/>
  <c r="S438" i="67"/>
  <c r="Q438" i="67"/>
  <c r="R441" i="67"/>
  <c r="S441" i="67"/>
  <c r="Q441" i="67"/>
  <c r="Q435" i="67"/>
  <c r="R435" i="67"/>
  <c r="S435" i="67"/>
  <c r="S418" i="67"/>
  <c r="R418" i="67"/>
  <c r="Q418" i="67"/>
  <c r="Q394" i="67"/>
  <c r="R394" i="67"/>
  <c r="S394" i="67"/>
  <c r="S948" i="67"/>
  <c r="Q948" i="67"/>
  <c r="R948" i="67"/>
  <c r="Q944" i="67"/>
  <c r="Q943" i="67" s="1"/>
  <c r="R944" i="67"/>
  <c r="R943" i="67" s="1"/>
  <c r="S944" i="67"/>
  <c r="Q385" i="67"/>
  <c r="R385" i="67"/>
  <c r="S385" i="67"/>
  <c r="Q968" i="67"/>
  <c r="Q952" i="67" s="1"/>
  <c r="R968" i="67"/>
  <c r="S968" i="67"/>
  <c r="S952" i="67" s="1"/>
  <c r="S355" i="67"/>
  <c r="R355" i="67"/>
  <c r="Q355" i="67"/>
  <c r="P355" i="67"/>
  <c r="M355" i="67"/>
  <c r="Q279" i="67"/>
  <c r="R279" i="67"/>
  <c r="S279" i="67"/>
  <c r="Q236" i="67"/>
  <c r="R236" i="67"/>
  <c r="S236" i="67"/>
  <c r="Q203" i="67"/>
  <c r="R203" i="67"/>
  <c r="S203" i="67"/>
  <c r="Q200" i="67"/>
  <c r="R200" i="67"/>
  <c r="S200" i="67"/>
  <c r="R198" i="67"/>
  <c r="S198" i="67"/>
  <c r="Q198" i="67"/>
  <c r="Q117" i="67"/>
  <c r="R109" i="67"/>
  <c r="S109" i="67"/>
  <c r="Q109" i="67"/>
  <c r="R107" i="67"/>
  <c r="S107" i="67"/>
  <c r="Q107" i="67"/>
  <c r="R105" i="67"/>
  <c r="S105" i="67"/>
  <c r="Q105" i="67"/>
  <c r="Q50" i="67"/>
  <c r="R30" i="67"/>
  <c r="S30" i="67"/>
  <c r="Q30" i="67"/>
  <c r="S670" i="67"/>
  <c r="R670" i="67"/>
  <c r="Q670" i="67"/>
  <c r="P670" i="67"/>
  <c r="O670" i="67"/>
  <c r="N670" i="67"/>
  <c r="P895" i="67"/>
  <c r="P516" i="67"/>
  <c r="P499" i="67"/>
  <c r="O499" i="67"/>
  <c r="N499" i="67"/>
  <c r="M499" i="67"/>
  <c r="P496" i="67"/>
  <c r="O496" i="67"/>
  <c r="N496" i="67"/>
  <c r="P493" i="67"/>
  <c r="O493" i="67"/>
  <c r="N493" i="67"/>
  <c r="P435" i="67"/>
  <c r="P385" i="67"/>
  <c r="S379" i="67"/>
  <c r="R379" i="67"/>
  <c r="Q379" i="67"/>
  <c r="P379" i="67"/>
  <c r="O379" i="67"/>
  <c r="N379" i="67"/>
  <c r="M379" i="67"/>
  <c r="S376" i="67"/>
  <c r="R376" i="67"/>
  <c r="Q376" i="67"/>
  <c r="P376" i="67"/>
  <c r="O376" i="67"/>
  <c r="N376" i="67"/>
  <c r="M376" i="67"/>
  <c r="P976" i="67"/>
  <c r="P973" i="67"/>
  <c r="O971" i="67"/>
  <c r="N971" i="67"/>
  <c r="P968" i="67"/>
  <c r="P952" i="67" s="1"/>
  <c r="O968" i="67"/>
  <c r="N968" i="67"/>
  <c r="N952" i="67" s="1"/>
  <c r="M968" i="67"/>
  <c r="O965" i="67"/>
  <c r="N965" i="67"/>
  <c r="M962" i="67"/>
  <c r="M956" i="67"/>
  <c r="O953" i="67"/>
  <c r="N953" i="67"/>
  <c r="R952" i="67"/>
  <c r="O952" i="67"/>
  <c r="P948" i="67"/>
  <c r="O948" i="67"/>
  <c r="N948" i="67"/>
  <c r="M948" i="67"/>
  <c r="P944" i="67"/>
  <c r="P943" i="67" s="1"/>
  <c r="O944" i="67"/>
  <c r="O943" i="67" s="1"/>
  <c r="N944" i="67"/>
  <c r="N943" i="67" s="1"/>
  <c r="M944" i="67"/>
  <c r="M943" i="67" s="1"/>
  <c r="S939" i="67"/>
  <c r="R939" i="67"/>
  <c r="Q939" i="67"/>
  <c r="P939" i="67"/>
  <c r="O939" i="67"/>
  <c r="N939" i="67"/>
  <c r="M939" i="67"/>
  <c r="O937" i="67"/>
  <c r="N937" i="67"/>
  <c r="M936" i="67"/>
  <c r="M933" i="67" s="1"/>
  <c r="P933" i="67"/>
  <c r="O933" i="67"/>
  <c r="N933" i="67"/>
  <c r="O929" i="67"/>
  <c r="N929" i="67"/>
  <c r="P926" i="67"/>
  <c r="O926" i="67"/>
  <c r="N926" i="67"/>
  <c r="M926" i="67"/>
  <c r="O923" i="67"/>
  <c r="N923" i="67"/>
  <c r="S920" i="67"/>
  <c r="R920" i="67"/>
  <c r="Q920" i="67"/>
  <c r="P920" i="67"/>
  <c r="O920" i="67"/>
  <c r="N920" i="67"/>
  <c r="M920" i="67"/>
  <c r="S917" i="67"/>
  <c r="R917" i="67"/>
  <c r="Q917" i="67"/>
  <c r="P917" i="67"/>
  <c r="O917" i="67"/>
  <c r="N917" i="67"/>
  <c r="P914" i="67"/>
  <c r="O914" i="67"/>
  <c r="N914" i="67"/>
  <c r="O911" i="67"/>
  <c r="N911" i="67"/>
  <c r="M909" i="67"/>
  <c r="M904" i="67"/>
  <c r="P902" i="67"/>
  <c r="O892" i="67"/>
  <c r="N892" i="67"/>
  <c r="P890" i="67"/>
  <c r="O890" i="67"/>
  <c r="N890" i="67"/>
  <c r="M890" i="67"/>
  <c r="O889" i="67"/>
  <c r="O887" i="67" s="1"/>
  <c r="N889" i="67"/>
  <c r="P887" i="67"/>
  <c r="N887" i="67"/>
  <c r="S872" i="67"/>
  <c r="S857" i="67" s="1"/>
  <c r="R872" i="67"/>
  <c r="Q872" i="67"/>
  <c r="Q857" i="67" s="1"/>
  <c r="P872" i="67"/>
  <c r="O872" i="67"/>
  <c r="N872" i="67"/>
  <c r="M865" i="67"/>
  <c r="O861" i="67"/>
  <c r="N861" i="67"/>
  <c r="P853" i="67"/>
  <c r="O853" i="67"/>
  <c r="N853" i="67"/>
  <c r="M853" i="67"/>
  <c r="Q851" i="67"/>
  <c r="S851" i="67"/>
  <c r="R851" i="67"/>
  <c r="Q849" i="67"/>
  <c r="S849" i="67"/>
  <c r="R849" i="67"/>
  <c r="P847" i="67"/>
  <c r="Q845" i="67"/>
  <c r="O840" i="67"/>
  <c r="N840" i="67"/>
  <c r="P838" i="67"/>
  <c r="O838" i="67"/>
  <c r="N838" i="67"/>
  <c r="M838" i="67"/>
  <c r="P836" i="67"/>
  <c r="O836" i="67"/>
  <c r="N836" i="67"/>
  <c r="M836" i="67"/>
  <c r="P834" i="67"/>
  <c r="O834" i="67"/>
  <c r="N834" i="67"/>
  <c r="M834" i="67"/>
  <c r="O831" i="67"/>
  <c r="N831" i="67"/>
  <c r="M816" i="67"/>
  <c r="P805" i="67"/>
  <c r="P804" i="67" s="1"/>
  <c r="O805" i="67"/>
  <c r="O804" i="67" s="1"/>
  <c r="N805" i="67"/>
  <c r="N804" i="67" s="1"/>
  <c r="M805" i="67"/>
  <c r="M804" i="67" s="1"/>
  <c r="P793" i="67"/>
  <c r="O793" i="67"/>
  <c r="N793" i="67"/>
  <c r="M793" i="67"/>
  <c r="P787" i="67"/>
  <c r="O787" i="67"/>
  <c r="N787" i="67"/>
  <c r="M787" i="67"/>
  <c r="O780" i="67"/>
  <c r="N780" i="67"/>
  <c r="S778" i="67"/>
  <c r="R778" i="67"/>
  <c r="Q778" i="67"/>
  <c r="P778" i="67"/>
  <c r="O778" i="67"/>
  <c r="N778" i="67"/>
  <c r="M778" i="67"/>
  <c r="O777" i="67"/>
  <c r="N777" i="67"/>
  <c r="S775" i="67"/>
  <c r="R775" i="67"/>
  <c r="Q775" i="67"/>
  <c r="P775" i="67"/>
  <c r="O775" i="67"/>
  <c r="N775" i="67"/>
  <c r="M775" i="67"/>
  <c r="O774" i="67"/>
  <c r="O772" i="67" s="1"/>
  <c r="N774" i="67"/>
  <c r="P772" i="67"/>
  <c r="N772" i="67"/>
  <c r="P749" i="67"/>
  <c r="O749" i="67"/>
  <c r="N749" i="67"/>
  <c r="M749" i="67"/>
  <c r="P746" i="67"/>
  <c r="O746" i="67"/>
  <c r="N746" i="67"/>
  <c r="M746" i="67"/>
  <c r="S743" i="67"/>
  <c r="R743" i="67"/>
  <c r="Q743" i="67"/>
  <c r="P743" i="67"/>
  <c r="O743" i="67"/>
  <c r="N743" i="67"/>
  <c r="M743" i="67"/>
  <c r="P738" i="67"/>
  <c r="O738" i="67"/>
  <c r="N738" i="67"/>
  <c r="M738" i="67"/>
  <c r="P717" i="67"/>
  <c r="O717" i="67"/>
  <c r="N717" i="67"/>
  <c r="M717" i="67"/>
  <c r="P714" i="67"/>
  <c r="O714" i="67"/>
  <c r="N714" i="67"/>
  <c r="M714" i="67"/>
  <c r="P711" i="67"/>
  <c r="O711" i="67"/>
  <c r="N711" i="67"/>
  <c r="O708" i="67"/>
  <c r="N708" i="67"/>
  <c r="O705" i="67"/>
  <c r="N705" i="67"/>
  <c r="P702" i="67"/>
  <c r="O699" i="67"/>
  <c r="N699" i="67"/>
  <c r="S696" i="67"/>
  <c r="R696" i="67"/>
  <c r="Q696" i="67"/>
  <c r="P696" i="67"/>
  <c r="S695" i="67"/>
  <c r="S693" i="67" s="1"/>
  <c r="R695" i="67"/>
  <c r="R693" i="67" s="1"/>
  <c r="Q695" i="67"/>
  <c r="Q693" i="67" s="1"/>
  <c r="P693" i="67"/>
  <c r="P673" i="67"/>
  <c r="O673" i="67"/>
  <c r="N673" i="67"/>
  <c r="M673" i="67"/>
  <c r="N669" i="67"/>
  <c r="N667" i="67" s="1"/>
  <c r="P667" i="67"/>
  <c r="O667" i="67"/>
  <c r="M658" i="67"/>
  <c r="O655" i="67"/>
  <c r="N655" i="67"/>
  <c r="M652" i="67"/>
  <c r="O649" i="67"/>
  <c r="N649" i="67"/>
  <c r="O647" i="67"/>
  <c r="N647" i="67"/>
  <c r="O644" i="67"/>
  <c r="N644" i="67"/>
  <c r="O642" i="67"/>
  <c r="N642" i="67"/>
  <c r="P636" i="67"/>
  <c r="P634" i="67"/>
  <c r="P632" i="67"/>
  <c r="P630" i="67"/>
  <c r="P628" i="67"/>
  <c r="P626" i="67"/>
  <c r="P624" i="67"/>
  <c r="O611" i="67"/>
  <c r="N611" i="67"/>
  <c r="O603" i="67"/>
  <c r="N603" i="67"/>
  <c r="O593" i="67"/>
  <c r="N593" i="67"/>
  <c r="O589" i="67"/>
  <c r="N589" i="67"/>
  <c r="O587" i="67"/>
  <c r="N587" i="67"/>
  <c r="P583" i="67"/>
  <c r="O583" i="67"/>
  <c r="N583" i="67"/>
  <c r="M583" i="67"/>
  <c r="O573" i="67"/>
  <c r="N573" i="67"/>
  <c r="O569" i="67"/>
  <c r="N569" i="67"/>
  <c r="O567" i="67"/>
  <c r="N567" i="67"/>
  <c r="O565" i="67"/>
  <c r="N565" i="67"/>
  <c r="M565" i="67"/>
  <c r="O562" i="67"/>
  <c r="N562" i="67"/>
  <c r="O559" i="67"/>
  <c r="N559" i="67"/>
  <c r="O539" i="67"/>
  <c r="N539" i="67"/>
  <c r="O535" i="67"/>
  <c r="N535" i="67"/>
  <c r="S516" i="67"/>
  <c r="R516" i="67"/>
  <c r="Q516" i="67"/>
  <c r="O516" i="67"/>
  <c r="N516" i="67"/>
  <c r="M516" i="67"/>
  <c r="P514" i="67"/>
  <c r="P510" i="67"/>
  <c r="P506" i="67"/>
  <c r="O504" i="67"/>
  <c r="N504" i="67"/>
  <c r="O502" i="67"/>
  <c r="N502" i="67"/>
  <c r="O479" i="67"/>
  <c r="N479" i="67"/>
  <c r="O463" i="67"/>
  <c r="N463" i="67"/>
  <c r="O459" i="67"/>
  <c r="N459" i="67"/>
  <c r="M447" i="67"/>
  <c r="O444" i="67"/>
  <c r="N444" i="67"/>
  <c r="O441" i="67"/>
  <c r="N441" i="67"/>
  <c r="O438" i="67"/>
  <c r="N438" i="67"/>
  <c r="O435" i="67"/>
  <c r="N435" i="67"/>
  <c r="O432" i="67"/>
  <c r="N432" i="67"/>
  <c r="M432" i="67"/>
  <c r="O423" i="67"/>
  <c r="N423" i="67"/>
  <c r="P418" i="67"/>
  <c r="O416" i="67"/>
  <c r="N416" i="67"/>
  <c r="O411" i="67"/>
  <c r="N411" i="67"/>
  <c r="O406" i="67"/>
  <c r="N406" i="67"/>
  <c r="S403" i="67"/>
  <c r="R403" i="67"/>
  <c r="Q403" i="67"/>
  <c r="P403" i="67"/>
  <c r="S400" i="67"/>
  <c r="R400" i="67"/>
  <c r="Q400" i="67"/>
  <c r="P400" i="67"/>
  <c r="P394" i="67"/>
  <c r="O394" i="67"/>
  <c r="N394" i="67"/>
  <c r="P391" i="67"/>
  <c r="O391" i="67"/>
  <c r="N391" i="67"/>
  <c r="S388" i="67"/>
  <c r="R388" i="67"/>
  <c r="Q388" i="67"/>
  <c r="P388" i="67"/>
  <c r="O388" i="67"/>
  <c r="N388" i="67"/>
  <c r="M388" i="67"/>
  <c r="O385" i="67"/>
  <c r="N385" i="67"/>
  <c r="S382" i="67"/>
  <c r="R382" i="67"/>
  <c r="Q382" i="67"/>
  <c r="P382" i="67"/>
  <c r="O382" i="67"/>
  <c r="N382" i="67"/>
  <c r="M382" i="67"/>
  <c r="O373" i="67"/>
  <c r="N373" i="67"/>
  <c r="O370" i="67"/>
  <c r="N370" i="67"/>
  <c r="O367" i="67"/>
  <c r="N367" i="67"/>
  <c r="O364" i="67"/>
  <c r="N364" i="67"/>
  <c r="O361" i="67"/>
  <c r="N361" i="67"/>
  <c r="S358" i="67"/>
  <c r="R358" i="67"/>
  <c r="Q358" i="67"/>
  <c r="P358" i="67"/>
  <c r="M358" i="67"/>
  <c r="O352" i="67"/>
  <c r="N352" i="67"/>
  <c r="P349" i="67"/>
  <c r="O349" i="67"/>
  <c r="N349" i="67"/>
  <c r="M349" i="67"/>
  <c r="M346" i="67"/>
  <c r="O343" i="67"/>
  <c r="N343" i="67"/>
  <c r="P330" i="67"/>
  <c r="P328" i="67"/>
  <c r="P326" i="67"/>
  <c r="O323" i="67"/>
  <c r="N323" i="67"/>
  <c r="P320" i="67"/>
  <c r="O320" i="67"/>
  <c r="N320" i="67"/>
  <c r="P309" i="67"/>
  <c r="O309" i="67"/>
  <c r="N309" i="67"/>
  <c r="M309" i="67"/>
  <c r="O299" i="67"/>
  <c r="N299" i="67"/>
  <c r="O286" i="67"/>
  <c r="N286" i="67"/>
  <c r="O282" i="67"/>
  <c r="N282" i="67"/>
  <c r="M282" i="67"/>
  <c r="P281" i="67"/>
  <c r="O281" i="67"/>
  <c r="N281" i="67"/>
  <c r="M281" i="67"/>
  <c r="P279" i="67"/>
  <c r="O279" i="67"/>
  <c r="N279" i="67"/>
  <c r="O275" i="67"/>
  <c r="N275" i="67"/>
  <c r="O273" i="67"/>
  <c r="N273" i="67"/>
  <c r="N268" i="67"/>
  <c r="O265" i="67"/>
  <c r="N265" i="67"/>
  <c r="O263" i="67"/>
  <c r="N263" i="67"/>
  <c r="P258" i="67"/>
  <c r="O258" i="67"/>
  <c r="N258" i="67"/>
  <c r="M258" i="67"/>
  <c r="P254" i="67"/>
  <c r="O254" i="67"/>
  <c r="N254" i="67"/>
  <c r="M254" i="67"/>
  <c r="P248" i="67"/>
  <c r="O248" i="67"/>
  <c r="N248" i="67"/>
  <c r="M248" i="67"/>
  <c r="O246" i="67"/>
  <c r="N246" i="67"/>
  <c r="M246" i="67"/>
  <c r="P242" i="67"/>
  <c r="P240" i="67"/>
  <c r="O240" i="67"/>
  <c r="N240" i="67"/>
  <c r="M240" i="67"/>
  <c r="P238" i="67"/>
  <c r="O238" i="67"/>
  <c r="N238" i="67"/>
  <c r="M238" i="67"/>
  <c r="P236" i="67"/>
  <c r="O236" i="67"/>
  <c r="N236" i="67"/>
  <c r="M236" i="67"/>
  <c r="O226" i="67"/>
  <c r="N226" i="67"/>
  <c r="O224" i="67"/>
  <c r="N224" i="67"/>
  <c r="O220" i="67"/>
  <c r="N220" i="67"/>
  <c r="O216" i="67"/>
  <c r="N216" i="67"/>
  <c r="O212" i="67"/>
  <c r="N212" i="67"/>
  <c r="O209" i="67"/>
  <c r="N209" i="67"/>
  <c r="O205" i="67"/>
  <c r="N205" i="67"/>
  <c r="P203" i="67"/>
  <c r="O203" i="67"/>
  <c r="N203" i="67"/>
  <c r="M203" i="67"/>
  <c r="P200" i="67"/>
  <c r="O200" i="67"/>
  <c r="N200" i="67"/>
  <c r="M200" i="67"/>
  <c r="P198" i="67"/>
  <c r="O198" i="67"/>
  <c r="N198" i="67"/>
  <c r="M198" i="67"/>
  <c r="O191" i="67"/>
  <c r="N191" i="67"/>
  <c r="P183" i="67"/>
  <c r="O183" i="67"/>
  <c r="N183" i="67"/>
  <c r="M183" i="67"/>
  <c r="P180" i="67"/>
  <c r="O180" i="67"/>
  <c r="N180" i="67"/>
  <c r="P176" i="67"/>
  <c r="O176" i="67"/>
  <c r="N176" i="67"/>
  <c r="M176" i="67"/>
  <c r="P173" i="67"/>
  <c r="O173" i="67"/>
  <c r="N173" i="67"/>
  <c r="O168" i="67"/>
  <c r="N168" i="67"/>
  <c r="M168" i="67"/>
  <c r="P163" i="67"/>
  <c r="O158" i="67"/>
  <c r="N158" i="67"/>
  <c r="M158" i="67"/>
  <c r="P153" i="67"/>
  <c r="P147" i="67"/>
  <c r="O147" i="67"/>
  <c r="N147" i="67"/>
  <c r="M147" i="67"/>
  <c r="P145" i="67"/>
  <c r="M130" i="67"/>
  <c r="M127" i="67" s="1"/>
  <c r="O125" i="67"/>
  <c r="N125" i="67"/>
  <c r="O123" i="67"/>
  <c r="N123" i="67"/>
  <c r="P121" i="67"/>
  <c r="O121" i="67"/>
  <c r="N121" i="67"/>
  <c r="M121" i="67"/>
  <c r="M118" i="67"/>
  <c r="P117" i="67"/>
  <c r="O117" i="67"/>
  <c r="N117" i="67"/>
  <c r="M117" i="67"/>
  <c r="N115" i="67"/>
  <c r="M114" i="67"/>
  <c r="P109" i="67"/>
  <c r="N109" i="67"/>
  <c r="M109" i="67"/>
  <c r="P107" i="67"/>
  <c r="N107" i="67"/>
  <c r="M107" i="67"/>
  <c r="P105" i="67"/>
  <c r="N105" i="67"/>
  <c r="M105" i="67"/>
  <c r="M104" i="67" s="1"/>
  <c r="S100" i="67"/>
  <c r="R100" i="67"/>
  <c r="Q100" i="67"/>
  <c r="P100" i="67"/>
  <c r="O88" i="67"/>
  <c r="N88" i="67"/>
  <c r="O81" i="67"/>
  <c r="N81" i="67"/>
  <c r="O73" i="67"/>
  <c r="N73" i="67"/>
  <c r="P68" i="67"/>
  <c r="O68" i="67"/>
  <c r="N68" i="67"/>
  <c r="M68" i="67"/>
  <c r="P58" i="67"/>
  <c r="O58" i="67"/>
  <c r="N58" i="67"/>
  <c r="M57" i="67"/>
  <c r="S50" i="67"/>
  <c r="R50" i="67"/>
  <c r="P50" i="67"/>
  <c r="O50" i="67"/>
  <c r="N50" i="67"/>
  <c r="M50" i="67"/>
  <c r="O45" i="67"/>
  <c r="N45" i="67"/>
  <c r="O41" i="67"/>
  <c r="N41" i="67"/>
  <c r="S36" i="67"/>
  <c r="R36" i="67"/>
  <c r="Q36" i="67"/>
  <c r="P36" i="67"/>
  <c r="O36" i="67"/>
  <c r="N36" i="67"/>
  <c r="M36" i="67"/>
  <c r="P30" i="67"/>
  <c r="O30" i="67"/>
  <c r="N30" i="67"/>
  <c r="M30" i="67"/>
  <c r="R25" i="67"/>
  <c r="Q25" i="67"/>
  <c r="P25" i="67"/>
  <c r="O18" i="67"/>
  <c r="N18" i="67"/>
  <c r="S12" i="67"/>
  <c r="R12" i="67"/>
  <c r="R8" i="67" s="1"/>
  <c r="Q12" i="67"/>
  <c r="Q8" i="67" s="1"/>
  <c r="P12" i="67"/>
  <c r="P8" i="67" s="1"/>
  <c r="O12" i="67"/>
  <c r="N12" i="67"/>
  <c r="M12" i="67"/>
  <c r="O9" i="67"/>
  <c r="N9" i="67"/>
  <c r="S8" i="67" l="1"/>
  <c r="S7" i="67" s="1"/>
  <c r="S1219" i="67" s="1"/>
  <c r="S943" i="67"/>
  <c r="R857" i="67"/>
  <c r="Q7" i="67"/>
  <c r="Q1219" i="67" s="1"/>
  <c r="P857" i="67"/>
  <c r="P7" i="67" s="1"/>
  <c r="P1219" i="67" s="1"/>
  <c r="N8" i="67"/>
  <c r="M952" i="67"/>
  <c r="M857" i="67"/>
  <c r="N857" i="67"/>
  <c r="O8" i="67"/>
  <c r="O857" i="67"/>
  <c r="M8" i="67"/>
  <c r="N7" i="67" l="1"/>
  <c r="N1219" i="67" s="1"/>
  <c r="M7" i="67"/>
  <c r="M1219" i="67" s="1"/>
  <c r="R7" i="67"/>
  <c r="R1219" i="67" s="1"/>
  <c r="O7" i="67"/>
  <c r="O1219" i="67" s="1"/>
</calcChain>
</file>

<file path=xl/comments1.xml><?xml version="1.0" encoding="utf-8"?>
<comments xmlns="http://schemas.openxmlformats.org/spreadsheetml/2006/main">
  <authors>
    <author>Работа</author>
  </authors>
  <commentList>
    <comment ref="H452" authorId="0">
      <text>
        <r>
          <rPr>
            <b/>
            <sz val="8"/>
            <color indexed="81"/>
            <rFont val="Tahoma"/>
            <family val="2"/>
            <charset val="204"/>
          </rPr>
          <t>Работа: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<sst xmlns="http://schemas.openxmlformats.org/spreadsheetml/2006/main" count="7074" uniqueCount="1465">
  <si>
    <t xml:space="preserve">Расходы на обеспечение деятельности (оказание услуг) муниципального казенного учреждения "Управление развития инфраструктуры и сферы услуг" в рамках непрограммных расходов органов местного самоуправления </t>
  </si>
  <si>
    <t>999И059</t>
  </si>
  <si>
    <t>01.01.2014</t>
  </si>
  <si>
    <t>0615144</t>
  </si>
  <si>
    <t>1117055</t>
  </si>
  <si>
    <t>1006021</t>
  </si>
  <si>
    <t>Постановление Главы Муромского района от 12.10.2011 № 1160 "О создании муниципальных бюджетных учреждений культуры Муромского района"</t>
  </si>
  <si>
    <t>14.02.2013</t>
  </si>
  <si>
    <t>14</t>
  </si>
  <si>
    <t>15</t>
  </si>
  <si>
    <t>Строительно-монтажные работы на объекте "Наружные водопроводные сети в с.Булатниково"</t>
  </si>
  <si>
    <t>Строительно-монтажные работы на объекте "Наружные водопроводные сети в д.Пестенькино и д.Рамежки"</t>
  </si>
  <si>
    <t>строительно-монтажных работ на объекте "Наружные водопроводные сети с.Булатниково"</t>
  </si>
  <si>
    <t>Наружные водопроводные сети в с.Булатниково</t>
  </si>
  <si>
    <t>Наружные водопроводные сети в д.Пестенькино и д.Рамежки</t>
  </si>
  <si>
    <t>Соглашение между администрацией Ковардицкого сельского поселения Муромского района Владимирской области и администрацией Муромского района Владимирской области о передаче осуществления  полномочий от 28.11.2014</t>
  </si>
  <si>
    <t>Соглашение между администрацией Борисогебского сельского поселения Муромского района Владимирской области и администрацией Муромского района Владимирской области о передаче осуществления  полномочий от 28.11.2014</t>
  </si>
  <si>
    <t>Постановление администрации Муромского района от 28.10.2013 № 1362 "Об утверждении муниципальной программы "Развитие агропромышленного комплекса Муромского района на 2014 - 2017 годы"</t>
  </si>
  <si>
    <t>Софинансирование проведения ремонтных, противоаварийных работ противопожарных мероприятий в зданиях муниципальных учреждений культуры в рамках подпрограммы "Искусство" муниципальной программы "Развитие культуры Муромского района на 2014 - 2017 годы"</t>
  </si>
  <si>
    <t>0627053</t>
  </si>
  <si>
    <t>062Д053</t>
  </si>
  <si>
    <t>Софинансирование проведения ремонтных, противоаварийных работ противопожарных мероприятий в зданиях муниципальных учреждений культуры в рамках подпрограммы "Наследие" муниципальной программы "Развитие культуры Муромского района на 2014-2017 годы"</t>
  </si>
  <si>
    <t>0617053</t>
  </si>
  <si>
    <t>061Б053</t>
  </si>
  <si>
    <t>0812097</t>
  </si>
  <si>
    <t xml:space="preserve">Иные межбюджетные трансферты передаваемые бюджету Муромского района из бюджета Ковардицкого сельского поселения в части проведения совместных действий по организации и осуществлению деятельности единой дежурно-диспетчерской службы Муромского района в рамках подпрограммы «Обеспечение реализации муниципальной программы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 муниципальной прграммы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 </t>
  </si>
  <si>
    <t>Софинансирование капитальных вложений в объекты государственной (муниципальной) собственности в рамках подрограммы "Устойчивое развитие сельских территорий Муромского района" муниципальной программы "Развитие агропромышленного комплекса Муромского района на 2014-2017 годы"</t>
  </si>
  <si>
    <t>0212112</t>
  </si>
  <si>
    <t>Улучшение жилищных условий граждан проживающих в сельской  местности, в т.ч. молодых семей и молодых специалистов в рамках подпрограммы "Устойчивое развитие сельских территорий Муромского района" муниципальной программы "Развитие агропромышленного комплекса Муромского района на 2014 - 2017 годы"</t>
  </si>
  <si>
    <t>Решение СНД Муромского района №7 от 29.01.2014 О создании муниципального дорожного фонда муниципального образования Муромский район Владимирской области</t>
  </si>
  <si>
    <t>Участие в областных форумах</t>
  </si>
  <si>
    <t>0810420890</t>
  </si>
  <si>
    <t xml:space="preserve">Выполнение кадастровых работ по формированию земельных участков, услуг по рыночной оценке земельных участков, и объектов недвижимости и прав на них в рамках муниципальной программы "Управление муниципальной собственностью Муромского района на 2014-2017 годы" </t>
  </si>
  <si>
    <t xml:space="preserve"> Постановление администрации района №1356 от 28.10.2013 Об утверждении муниципальной программы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</t>
  </si>
  <si>
    <t>Постановление администрации района №1362 от 28.10.2013 Об утверждении муниципальной программы «Развитие агропромышленного комплекса Муромского района на 2014 - 2017 годы»</t>
  </si>
  <si>
    <t>Расходы на обеспечение деятельности (оказание услуг) муниципального казенного учреждения «Управление сельского хозяйства Муромского района» в рамках подпрограммы «Обеспечение реализации муниципальной программы «Развитие агропромышленного комплекса Муромского района на 2014-2017 годы» муниципальной программы «Развитие агропромышленного комплекса Муромского района на 2014-2017 годы»</t>
  </si>
  <si>
    <t>Р-1.0.0.0.1.0.105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</si>
  <si>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в рамках подпрограммы "Устойчивое развитие сельских территорий Муромского района" муниципальной программы "Развитие агропромышленного комплекса Муромского района на 2014-2017 годы"</t>
  </si>
  <si>
    <t>0</t>
  </si>
  <si>
    <t>0230110200</t>
  </si>
  <si>
    <t xml:space="preserve">Иные межбюджетные трансферты передаваемые бюджету Муромского района из бюджета Борисоглебского сельского поселения в части выдачи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градостроительных планов земельных участков, резервирование земель и изъятие, в т.ч. путем выкупа, земельных участков в границах поселения для муниципальных нужд в рамках непрограммных расходов органов  местного самоуправления </t>
  </si>
  <si>
    <t>п.п. 1.1.5</t>
  </si>
  <si>
    <t>Оплата судебных расходов в рамках непрограммых расходов органов местного самоуправления</t>
  </si>
  <si>
    <t>0615146</t>
  </si>
  <si>
    <t>0617039</t>
  </si>
  <si>
    <t>0617058</t>
  </si>
  <si>
    <t>п.п. 1.1.4</t>
  </si>
  <si>
    <t>0618506</t>
  </si>
  <si>
    <t>0618606</t>
  </si>
  <si>
    <t>061Б039</t>
  </si>
  <si>
    <t xml:space="preserve"> Решение СНД Муромского района от 29.11.2006 № 128 "Об утверждении Положения о библиотечном деле и обязательном экземпляре документов в муниципальном образовании"</t>
  </si>
  <si>
    <t xml:space="preserve">в целом                                               </t>
  </si>
  <si>
    <t>Строительно-монтажные работы на объекте "Водопровод 600 п.м.с. с.Молотицы Муромского района"</t>
  </si>
  <si>
    <t>0251021</t>
  </si>
  <si>
    <t>Соглашение о передаче части полномочий по решению вопросов местного значения от 28.11.2014г. "Соглашение между администрацией Ковардицкого сельского поселения Муромского района Владимирской области и администрацией Муромского района Владимирской области о передаче осуществления полномочий"</t>
  </si>
  <si>
    <t>Р-1.4.0.0.1.0.001</t>
  </si>
  <si>
    <t>13</t>
  </si>
  <si>
    <t>Постановление Главы Муромского района от 27.09.2011 № 1082 "О создании муниципальных казённых учреждений Муромского района"</t>
  </si>
  <si>
    <t>Изготовление технического паспорта объекта  "Наружные водопроводные сети в д.Пестенькино и д.Рамежки"</t>
  </si>
  <si>
    <t xml:space="preserve">Увеличение стоимости основных средств </t>
  </si>
  <si>
    <t>Приобретение оборудования для объекта  "Наружные водопроводные сети в с. Булатниково Муромского района"</t>
  </si>
  <si>
    <t>Изготовление технического паспорта объекта  "Наружные водопроводные сети в с. Булатниково Муромского района"</t>
  </si>
  <si>
    <t xml:space="preserve">Постановление Главы Муромского района от 31.12.2008 № 1280 "О порядке расчета убытков  перевозчиков, осуществляющих  пассажирские перевозки на пригородных маршрутах автомобильным транспортом на территории Муромского района" </t>
  </si>
  <si>
    <t>Пособия по социальной помощи населению</t>
  </si>
  <si>
    <t>08</t>
  </si>
  <si>
    <t>612</t>
  </si>
  <si>
    <t>9990011</t>
  </si>
  <si>
    <t xml:space="preserve">Расходы на выплаты по оплате труда Главы Муромского района </t>
  </si>
  <si>
    <t>7700011</t>
  </si>
  <si>
    <t xml:space="preserve">Постановление Главы Муромского района от 24.12.2006 № 632 "О наделении отдельными государственными полномочиями по вопросам административного законодательства"                                 </t>
  </si>
  <si>
    <t>1517002</t>
  </si>
  <si>
    <t>Расходы на выплаты по оплате труда работников муниципальных органов в рамках непрограммных расходов органов местного самоуправления</t>
  </si>
  <si>
    <t>Обеспечение деятельности комиссий по делам несовершеннолетних  и защите их прав в рамках непрограммных расходов органов исполнительной власти</t>
  </si>
  <si>
    <t>9997001</t>
  </si>
  <si>
    <t>Р-1.0.0.0.1.0.020</t>
  </si>
  <si>
    <t>Р-2.0.1.0.1.0.006</t>
  </si>
  <si>
    <t>Комплексное обустройство населенных пунктов, расположенных в сельской местности объектами социальной инженерной инфраструктуры в рамках подпрограммы "Устойчивое развитие сельских территорий Муромского района" муниципальной программы "Развитие агропромышленного комплекса Муромского района на 2014-2017 годы"</t>
  </si>
  <si>
    <t>06101S0390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</si>
  <si>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</si>
  <si>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Комплексное обустройство сельской местности объектами социальной и инженерной инфраструктуры и грантовая поддержка местных инициатив граждан в рамках подпрограммы "Устойчивое развитие сельских территорий Муромского района" муниципальной программы "Развитие агропромышленного комплекса Муромского района на 2014-2017 годы"</t>
  </si>
  <si>
    <t>Расходы на обеспечение деятельности (оказание услуг) библиотек</t>
  </si>
  <si>
    <t>06101Б0590</t>
  </si>
  <si>
    <t>06102Ж0520</t>
  </si>
  <si>
    <t>Расходы на обеспечение деятельности (оказание услуг) музеев и постоянных выставок</t>
  </si>
  <si>
    <t>06102Ж0590</t>
  </si>
  <si>
    <t>06102S0390</t>
  </si>
  <si>
    <t>129</t>
  </si>
  <si>
    <t>1510170020</t>
  </si>
  <si>
    <t xml:space="preserve">Расходы на выплаты по оплате труда работников муниципальных органов </t>
  </si>
  <si>
    <t>9990000110</t>
  </si>
  <si>
    <t>Расходы на обеспечение функций муниципальных органов</t>
  </si>
  <si>
    <t>9990000190</t>
  </si>
  <si>
    <t xml:space="preserve">Обеспечение деятельности комиссий по делам несовершеннолетних и защите их прав </t>
  </si>
  <si>
    <t>9990070230</t>
  </si>
  <si>
    <t>Прочиевыплаты</t>
  </si>
  <si>
    <t xml:space="preserve">Резервный фонд администрации Муромского района </t>
  </si>
  <si>
    <t>9990022200</t>
  </si>
  <si>
    <t>Повышение уровня квалификации специалистов</t>
  </si>
  <si>
    <t>Иные межбюджетные трансферты, передаваемые бюджету Муромского района из бюджета Ковардицкого сельского поселения на мероприятия по осуществлению муниципального земельного контроля за использованием земель сельского поселения в соответствии с законадательством в рамках муниципальной программы "Управление муниципальной собственностью муромского района на 2014-2017 годы"</t>
  </si>
  <si>
    <t>Постановление администрации района №1363 от 28.10.2013 Об утверждении муниципальной программы «Энергосбережение и повышение  энергетической эффективности в Муромском районе на 2014-2017 годы»</t>
  </si>
  <si>
    <t>Постановление администрации района №1358 от 28.10.2013 Об утверждении муниципальной программы «Развитие физической культуры и спорта в Муромском районе на 2014-2017 годы»</t>
  </si>
  <si>
    <t>Расходы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</si>
  <si>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Проведение экспертизы ПСД по объекту "Наружные водопроводные сети с. Ковардицы Муромского района"</t>
  </si>
  <si>
    <t>Осуществление отдельных государственных полномочий Владимирской области в сфере обращения с безнадзорными животными</t>
  </si>
  <si>
    <t>1140170920</t>
  </si>
  <si>
    <t>1700185050</t>
  </si>
  <si>
    <t>540</t>
  </si>
  <si>
    <t xml:space="preserve">Иные межбюджетные трансферты </t>
  </si>
  <si>
    <t>1210121740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</si>
  <si>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</si>
  <si>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</si>
  <si>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>1300121150</t>
  </si>
  <si>
    <t>Расходы на содержание муниципального недвижимого имущества</t>
  </si>
  <si>
    <t>Расходы на осуществление полномочий собственника водных объектов, информирование населения об ограничениях их использования</t>
  </si>
  <si>
    <t>1300121160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</si>
  <si>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</si>
  <si>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Выделение грантов по результатам деятельности органов местного самоуправления в рамках подпрограммы "Энергосбережение и повышение энергетической эффективности в муниципальных учреждениях Муромского района" муниципальной программы "Энергосбережение и повышение энергетической эффективности в Муромском районена 2014-2017 годы" </t>
  </si>
  <si>
    <t>1217014</t>
  </si>
  <si>
    <t>Выделение грантов по результатам деятельности органов местного самоуправления в рамках подпрограммы "Обеспечение деятельности органов местного самоуправления Муромского района" муниципальной программы "Развитие муниципальной службы Муромского района на 2014-2017 годы"</t>
  </si>
  <si>
    <t>0827014</t>
  </si>
  <si>
    <t xml:space="preserve">Иные межбюджетные трансферты передаваемые бюджету Муромского района из бюджета Борисоглебского сельского поселения в части проведения совместных действий по организации и осуществлению деятельности единой дежурно-диспетчерской службы Муромского района в рамках подпрограммы «Обеспечение реализации муниципальной программы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 муниципальной прграммы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 </t>
  </si>
  <si>
    <t xml:space="preserve">Страхование лицензии по СРО в рамках непрограммных расходов органов местного самоуправления </t>
  </si>
  <si>
    <t>9992074</t>
  </si>
  <si>
    <t>Оплата членских взносов в Ассоциации в рамках непрограммных расходов органов местного самоуправления</t>
  </si>
  <si>
    <t>9992075</t>
  </si>
  <si>
    <t>122</t>
  </si>
  <si>
    <t xml:space="preserve">в целом                                                                                          </t>
  </si>
  <si>
    <t>0528508</t>
  </si>
  <si>
    <t>Р- 1.0.0.1.1.0.096</t>
  </si>
  <si>
    <t xml:space="preserve">Обеспечение жильем молодых семей </t>
  </si>
  <si>
    <t>Субсидии гражданам на приобретение жилья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</si>
  <si>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</si>
  <si>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0240151340</t>
  </si>
  <si>
    <t>1300120910</t>
  </si>
  <si>
    <t>08202Ц0590</t>
  </si>
  <si>
    <t>29.11.2010</t>
  </si>
  <si>
    <t>Решение СНД от 16.09.2009 г. №102 "Об утверждении Положения о порядке управления и распоряжения муниципальной собственностью Муромского района Владимирской области"</t>
  </si>
  <si>
    <t>Заработная плата</t>
  </si>
  <si>
    <t>09</t>
  </si>
  <si>
    <t>Постановление администрации Муромского района от 15.02.2013 № 207 "О мерах по поэтапному повышению заработной пплаты работников муниципальных учреждений сферы культуры Муромского района"</t>
  </si>
  <si>
    <t>Решение СНД Муромского района № 39 от 22.02.2006 "Об утверждении Положения об организации досуга и обеспечения населения услугами организации культуры"</t>
  </si>
  <si>
    <t>Расходы на обеспечение деятельности (оказание услуг) муниципального казенного учреждения «Районный хозяйственно-административный центр" в рамках подпрограммы «Обеспечение деятельности органов местного самоуправления Муромского района» муниципальной программы «Развитие муниципальной службы Муромского района на 2014-2017 годы»</t>
  </si>
  <si>
    <t>Иные межбюджетные трансферты бюджетам муниципальных образований на меропритяия по обеспечению мер по повышению эффективности реализации молодежной политики в муниципальных образованиях Владимирской области в рамках муниципальной программы "Обеспечение общественного порядка и профилактики правонарушений в  Муромском районе на 2014-2017 годы"</t>
  </si>
  <si>
    <t>Постановление администрации № 1354 от 28.10.2013г. Об утверждении муниципальной программы "Обеспечение общественного порядка и профилактики правонарушений в Муромском районе на 2014-2017 годы"</t>
  </si>
  <si>
    <t>Расходы на погашенние задолженности за потребленные топливно-энергетические ресурсы в рамках подпрограммы "Наследие" муниципальной программы "Развитие культуры Муромского района на 2014-2017 годы"</t>
  </si>
  <si>
    <t>Расходы на проведение Дня района в рамках подпрограммы "Наследие" муниципальной программы "Развитие культуры Муромского района на 2014-2017 годы"</t>
  </si>
  <si>
    <t xml:space="preserve"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"Наследие" муниципальной программы "Развитие культуры Муромского района на 2014-2017 годы"  </t>
  </si>
  <si>
    <t>Иные межбюджетные трансферты, передаваемые бюджету Муромского района из бюджета Борисоглебского сельского поселения на мероприятия в части обеспечения проживающих в Борисоглебском сельском поселении Муромского района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</si>
  <si>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>Иные межбюджетные трансферты передаваемые бюджету Муромского района из бюджета Ковардицкого сельского поселения на организацию библиотечного обслуживания населения, комплектование и обеспечение сохранности библиотечных фондов библиотек поселения в рамках подпрограммы "Наследие" муниципальной программы "Развитие культуры Муромского района на 2014-2017 годы"</t>
  </si>
  <si>
    <t>Расходы на погашенние задолженности за потребленные топливно-энергетические ресурсы в рамках подпрограммы "Искусство" муниципальной программы "Развитие культуры Муромского района на 2014-2017 годы"</t>
  </si>
  <si>
    <t>Осуществление дорожной деятельности в отнощении автомобильных дорог общего пользования местного значения</t>
  </si>
  <si>
    <t>1700172460</t>
  </si>
  <si>
    <t>17001S2460</t>
  </si>
  <si>
    <t>Р- 1.0.0.0.1.0.072</t>
  </si>
  <si>
    <t>15.02.2013</t>
  </si>
  <si>
    <t xml:space="preserve">Иные межбюджетные трансферты передаваемые бюджету Муромского района из бюджета Ковардицкого сельского поселения на мероприятия в части  модернизации, реконструкции и капитального строительства объектов в рамках подпрограммы «Стимулирование развития жилищного строительства» муниципальной программы «Обеспечение доступным и комфортным жильем населения Муромского района на 2014-2017 годы» </t>
  </si>
  <si>
    <t>Постановление Главы администраци Муромского района № 363 от 18.05.2016 "Об утверждении порядка финансирования расходов  на осуществление отдельных государственных полномочий по подготовке и проведению Всероссийской сельскохозяйстввенной переписи"</t>
  </si>
  <si>
    <t xml:space="preserve">Иные межбюджетные трансферты передаваемые бюджету Муромского района из бюджета Ковардицкого сельского поселения на мероприятия в части обеспечения проживающих в поселении и нуждающихся в жилых помещениях малоимущих граждан жилыми помещениями, организации строительства муниципального жилищного фонд в рамках подпрограммы «Социальное жилье» муниципальной программы «Обеспечение доступным и комфортным жильем населения Муромского района на 2014-2017 годы» </t>
  </si>
  <si>
    <t>Р- 1.0.0.0.1.0.084</t>
  </si>
  <si>
    <t>Р-1.0.0.0.4.0.093</t>
  </si>
  <si>
    <t>Р- 1.1.0.0.1.0. 094</t>
  </si>
  <si>
    <t>Р- 1.0.0.0.2.0.099</t>
  </si>
  <si>
    <t>Р- 1.0.0.0.3.0. 102</t>
  </si>
  <si>
    <t>Р-1.0.0.0.4.0.103</t>
  </si>
  <si>
    <t>Р-1.1.0.0.4.0.109</t>
  </si>
  <si>
    <t>Р-1.1.0.0.4.0.114</t>
  </si>
  <si>
    <t>Р-1.1.0.0.4.0.115</t>
  </si>
  <si>
    <t>Р- 1.2.0.0.1.1.118</t>
  </si>
  <si>
    <t>Р-1.2.0.0.1.0.119</t>
  </si>
  <si>
    <t>Р-1.2.0.0.2.0.124</t>
  </si>
  <si>
    <t>Р-1.2.0.0.3.0.127</t>
  </si>
  <si>
    <t>Р-1.2.0.0.4.1.129</t>
  </si>
  <si>
    <t>Р-1.2.0.0.4.1.130</t>
  </si>
  <si>
    <t>Р-1.2.0.0.1.0.135</t>
  </si>
  <si>
    <t>Р- 1.2.0.0.1.1.145</t>
  </si>
  <si>
    <t xml:space="preserve">Иные межбюджетные трансферты передаваемые бюджету Муромского района из бюджета Борисоглебского сельского поселения на мероприятия в части  модернизации, реконструкции и капитального строительства объектов в рамках подпрограммы «Стимулирование развития жилищного строительства» муниципальной программы «Обеспечение доступным и комфортным жильем населения Муромского района на 2014-2017 годы» </t>
  </si>
  <si>
    <t>Постановление Главы Муромского района от 18.07.2011 № 807"Об оказании адресной социальной помощи"</t>
  </si>
  <si>
    <t>323</t>
  </si>
  <si>
    <t>в целом</t>
  </si>
  <si>
    <t>223</t>
  </si>
  <si>
    <t>10</t>
  </si>
  <si>
    <t xml:space="preserve">в целом </t>
  </si>
  <si>
    <t>11</t>
  </si>
  <si>
    <t xml:space="preserve">не установлен </t>
  </si>
  <si>
    <t xml:space="preserve"> не установлен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</si>
  <si>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</si>
  <si>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</si>
  <si>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</si>
  <si>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</si>
  <si>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АДМИНИСТРАЦИЯ РАЙОНА - ВСЕГО</t>
  </si>
  <si>
    <t>Постановление администрации Муромского района от 14.02.2013 № 199 "Об утверждении Порядка финансирования расходов на проведение мероприятий по подключению общедоступных библиотек муниципального образования Муромский район в 2013-2015 годах к сети Интернет и развитие системы библиотечного дела с учётом задачи расширения информационных технологий и оцифровки"</t>
  </si>
  <si>
    <t>0902093</t>
  </si>
  <si>
    <t>0902094</t>
  </si>
  <si>
    <t>0902095</t>
  </si>
  <si>
    <t xml:space="preserve">Решение СНД Муромского района от 24.05.2006 № 78 "Об учреждении комитета по управлению муниципальным имуществом и землеустройству администрации Муромского района" </t>
  </si>
  <si>
    <t>1300011</t>
  </si>
  <si>
    <t>1300019</t>
  </si>
  <si>
    <t xml:space="preserve">в целом                                                       </t>
  </si>
  <si>
    <t>1302091</t>
  </si>
  <si>
    <t>1302092</t>
  </si>
  <si>
    <t>Мероприятия по содержанию автомобильных дорог общего пользования местного значения в рамках муниципальной программы "Дорожное хозяйство Муромского района на 2015-2017 годы"</t>
  </si>
  <si>
    <t>Расходы на обеспечение деятельности (оказание услуг) муниципального казенного учреждения "Централизованная бухгалтерия администрации Муромского района" в рамках подпрограммы «Обеспечение деятельности органов местного самоуправления Муромского района» муниципальной программы «Развитие муниципальной службы Муромского района на 2014-2017 годы»</t>
  </si>
  <si>
    <t>Р-1.0.0.0.1.0.051</t>
  </si>
  <si>
    <t>Иные межбюджетные трансферты, передаваемые бюджету Муромского района из бюджета Борисоглебского сельского поселения на мероприятия по осуществлению муниципального земельного контроля за использованием земель сельского поселения в соответствии с законадательством в рамках муниципальной программы "Управление муниципальной собственностью муромского района на 2014-2017 годы"</t>
  </si>
  <si>
    <t xml:space="preserve">Постановление администрации района №1364 от 28.10.2013 Об утверждении муниципальной программы «Управление муниципальной собственностью Муромского района на 2014-2017 годы»                                                                                                      </t>
  </si>
  <si>
    <t xml:space="preserve">Расходы на обеспечение деятельности (оказание услуг) учреждений "Центр культуры и досуга "Панфиловский" и дома культуры в рамках подпрограммы "Искусство" муниципальной программы «Развитие культуры Муромского района на 2014-2017 годы» </t>
  </si>
  <si>
    <t>Расходы на обеспечение деятельности (оказание услуг) учреждений "Центр культуры и досуга "Панфиловский" и дома культуры в рамках подпрограммы "Искусство" муниципальной программы "Развитие культуры Муромского района на 2014 - 2017 годы"</t>
  </si>
  <si>
    <t xml:space="preserve">Постановление администрации района №1357 от 28.10.2013 Об утверждении муниципальной программы «Развитие культуры Муромского района на 2014-2017 годы»   </t>
  </si>
  <si>
    <t>Расходы на обеспечение деятельности (оказание услуг) муниципального казенного учреждения "Центр социально-культурного развития и молодежной политики" в рамках подпрограммы "Обеспечение условий реализации муниципальной программы "Развитие культуры Муромского района на 2014-2017 годы" муниципальной программы "Развитие культуры Муромского района на 2014-2017 годы"</t>
  </si>
  <si>
    <t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 в рамках непрограммных расходов органов местного самоуправления</t>
  </si>
  <si>
    <t>Субсидии бюджетам на обеспечение жильем молодых семей в рамках подпрограммы "Обеспечение жильем молодых семей в муниципальном образовании Муромский район " муниципальной программы "Обеспечение доступным и комфортным жильем населения Муромского района на 2014-2017 годы"</t>
  </si>
  <si>
    <t>852</t>
  </si>
  <si>
    <t>Публичные нормативные обязательства и публичные обязательства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</si>
  <si>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библиотек в рамках подпрограммы "Наследие" муниципальной программы "Развитие культуры Муромского района на 2014-2017 годы"</t>
  </si>
  <si>
    <t>Выплаты стимулирующего характера руководителям муниципальных учреждений культуры в рамках подпрограммы "Наследие" муниципальной программы "Развитие культуры Муромского района на 2014-2017 годы"</t>
  </si>
  <si>
    <t xml:space="preserve">Расходы на обеспечение деятельности (оказание услуг) библиотек в рамках подпрограммы "Наследие" муниципальной программы "Развитие культуры Муромского района на 2014-2017 годы" </t>
  </si>
  <si>
    <t>06201Д0520</t>
  </si>
  <si>
    <t xml:space="preserve">Создание, развитие и обеспечение функционирования средств обеспечения доступа к информационной деятельности с использованием информационных технологий "Интернет"  </t>
  </si>
  <si>
    <t>0900120950</t>
  </si>
  <si>
    <t>Расходы на выплаты по оплате труда работников муниципальных органов</t>
  </si>
  <si>
    <t>1300200110</t>
  </si>
  <si>
    <t>1300200190</t>
  </si>
  <si>
    <t xml:space="preserve">Техническая инвентаризация объектов недвижимости и регистрация права собственности, хозяйственного ведения и права оперативного управления  </t>
  </si>
  <si>
    <t>Выполнение кадастровых работ по формированию земельных участков, услуг по рыночной оценке земельных участков и объектов недвижимости и прав на них</t>
  </si>
  <si>
    <t>1300120920</t>
  </si>
  <si>
    <t xml:space="preserve">Страхование лицензии по СРО </t>
  </si>
  <si>
    <t>9990020740</t>
  </si>
  <si>
    <t>Оплата членских взносов в Ассоциации</t>
  </si>
  <si>
    <t>9990020750</t>
  </si>
  <si>
    <t xml:space="preserve">Расходы на обеспечение деятельности (оказание услуг) муниципального казенного учреждения «Управление по делам гражданской обороны и ликвидации чрезвычайных ситуаций на территории  Муромского района» </t>
  </si>
  <si>
    <t>05201ЧП590</t>
  </si>
  <si>
    <t xml:space="preserve">Материально-техническое обеспечение правоохранительной деятельности по профилактике правонарушений </t>
  </si>
  <si>
    <t>Расходы на обеспечение деятельности (оказание услуг) муниципального казенного учреждения "Управление сельского хозяйства Муромского района"</t>
  </si>
  <si>
    <t>11302Ю0590</t>
  </si>
  <si>
    <t xml:space="preserve">Мероприятия по капитальному и текущему ремонту автомобильных дорог общего пользования местного значения </t>
  </si>
  <si>
    <t>1700121170</t>
  </si>
  <si>
    <t>Мероприятия по содержанию автомобильных дорог общего пользования местного значения</t>
  </si>
  <si>
    <t>1700121180</t>
  </si>
  <si>
    <t>Прочие мероприятия в сфере дорожного хозяйства</t>
  </si>
  <si>
    <t>1700121190</t>
  </si>
  <si>
    <t>Обеспечение территорий документацией для осуществления градостроительной деятельности</t>
  </si>
  <si>
    <t>Постановление администрации района №740 от 30.06.2014 "О распределении иных межбюджетных трансфертов на поддержку мер по обеспечению сбалансированности бюджетов, полученных из областного бюджета в 2014 году"</t>
  </si>
  <si>
    <t>п.п.1.1.2.</t>
  </si>
  <si>
    <t>п.п.1.1.1.</t>
  </si>
  <si>
    <t>1212081</t>
  </si>
  <si>
    <t>1121018</t>
  </si>
  <si>
    <t>1702117</t>
  </si>
  <si>
    <t>1702118</t>
  </si>
  <si>
    <t>1702119</t>
  </si>
  <si>
    <t>0262111</t>
  </si>
  <si>
    <t>1122018</t>
  </si>
  <si>
    <t>Выделение грантов по результатам деятельности местного самоуправления в рамках не программных расходов органов местного самоуправления</t>
  </si>
  <si>
    <t>9997014</t>
  </si>
  <si>
    <t>Расходы на обеспечение функций  муниципальных органов  в рамках муниципальной программы "Управление муниципальной собственностью Муромского района на 2014-2017 годы"</t>
  </si>
  <si>
    <t>Прочие рабрты,услуги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</si>
  <si>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учреждений "Центр культуры и досуга "Панфиловский" и дома культуры  в рамках подпрограммы "Искусство" муниципальной программы "Развитие культуры Муромского района на 2014-2017 годы" </t>
  </si>
  <si>
    <t>Выплаты стимулирующего характера руководителям муниципальных учреждений культуры в рамках подпрограммы "Искусство" муниципальной программы "Развитие культуры муромского района на 2014-2017 годы"</t>
  </si>
  <si>
    <t>Расходы на периодическую печать и издательства в рамках подпрограммы "Обеспечение деятельности органов местного самоуправления Муромского района" муниципальной программы "Развитие муниципальной службы Муромского района на 2014-2017 годы"</t>
  </si>
  <si>
    <t xml:space="preserve">Резервный фонд администрации Муромского района в рамках непрограммных расходов органов местного самоуправления </t>
  </si>
  <si>
    <t xml:space="preserve">Постановление администрации района №1357 от 28.10.2013 Об утверждении муниципальной программы «Развитие культуры Муромского района на 2014-2017 годы»                           </t>
  </si>
  <si>
    <t xml:space="preserve">Комплектование книжных фондов библиотек муниципальных образований в рамках подпрограммы "Наследие" муниципальной программы "Развитие культуры Муромского района на 2014-2017 годы" 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</si>
  <si>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"Наследие" муниципальной программы «Развитие культуры Муромского района на 2014-2017 годы» </t>
  </si>
  <si>
    <t>414</t>
  </si>
  <si>
    <t>0218503</t>
  </si>
  <si>
    <t>п.п. 1.1.2</t>
  </si>
  <si>
    <t>0218603</t>
  </si>
  <si>
    <t xml:space="preserve">в целом                                                                                            </t>
  </si>
  <si>
    <t>0228605</t>
  </si>
  <si>
    <t>п.п. 1.1.3</t>
  </si>
  <si>
    <t xml:space="preserve">Постановление Главы Муромского района от 27.09.2011 № 1082 "О создании муниципальных казённых учреждений Муромского района" </t>
  </si>
  <si>
    <t xml:space="preserve">не установлен                                                                                      </t>
  </si>
  <si>
    <t>082Ц059</t>
  </si>
  <si>
    <t>0245134</t>
  </si>
  <si>
    <t>Постановление администрации района от 14.08.2013 № 968 "О порядке создания, хранения, использования и восполнения  резерва материальных ресурсов для ликвидации чрезвычайных ситуаций природного и техногенного характера в муниципальной образовании Муромский район Владимирской области"</t>
  </si>
  <si>
    <t>9992221</t>
  </si>
  <si>
    <t>Резервный фонд по предупреждению и ликвидации чрезвычайных ситуаций на территории муниципального образования Муромский район  в рамках непрограммных расходов  органов местного самоуправления</t>
  </si>
  <si>
    <t>Постановление Главы Муромского района от 19.04.2013 № 513 "Об утверждении положения о порядке расходования средств резервного фонда по предупреждению и ликвидации чрезвычайных ситуаций на территории муниципального образования Муромский район"</t>
  </si>
  <si>
    <t>9992222</t>
  </si>
  <si>
    <t xml:space="preserve"> 31.12.2015</t>
  </si>
  <si>
    <t xml:space="preserve"> 31.12.2020</t>
  </si>
  <si>
    <t xml:space="preserve"> в целом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</si>
  <si>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</t>
  </si>
  <si>
    <t>9997023</t>
  </si>
  <si>
    <t>9991099</t>
  </si>
  <si>
    <t xml:space="preserve">  Постановление Главы Муромского района от 21.04.2006 № 143 "О наделении отдельными государственными полномочиями Владимирской области по образованию и организации деятельности комиссии по делам несовершеннолетних и защите их прав"</t>
  </si>
  <si>
    <t xml:space="preserve">Постановление Главы Муромского района от 28.12.2007 № 998 "Об утверждении Положения о порядке расходования средств резервного фонда администрации  Муромского района"  </t>
  </si>
  <si>
    <t>321</t>
  </si>
  <si>
    <t xml:space="preserve">Строительство социального жилья в рамках подпрограммы "Обеспечение доступным и комфортным жильем населения Муромского района на 2014-2017 годы" </t>
  </si>
  <si>
    <t>0222317</t>
  </si>
  <si>
    <t>0000000</t>
  </si>
  <si>
    <t>Р-1.1.0.0.1.0.031</t>
  </si>
  <si>
    <t>Р-1.0.0.0.1.0.035</t>
  </si>
  <si>
    <t>Р-1.0.0.0.1.0.036</t>
  </si>
  <si>
    <t>Р-1.0.0.0.1.0.037</t>
  </si>
  <si>
    <t>Р-1.4.0.0.1.0.039</t>
  </si>
  <si>
    <t>262</t>
  </si>
  <si>
    <t>211</t>
  </si>
  <si>
    <t>Прочие выплаты</t>
  </si>
  <si>
    <t>212</t>
  </si>
  <si>
    <t>Начисления на выплаты по оплате труда</t>
  </si>
  <si>
    <t>213</t>
  </si>
  <si>
    <t>00</t>
  </si>
  <si>
    <t>Расходные обязательства по предоставлению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</si>
  <si>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02</t>
  </si>
  <si>
    <t xml:space="preserve">не установлен  </t>
  </si>
  <si>
    <t>04</t>
  </si>
  <si>
    <t>Безвозмездные перечисления организациям, за исключением государственных и муниципальных организаций</t>
  </si>
  <si>
    <t>242</t>
  </si>
  <si>
    <t>Расходные обязательства по оказанию муниципальных услуг</t>
  </si>
  <si>
    <t>1</t>
  </si>
  <si>
    <t>3</t>
  </si>
  <si>
    <t>4</t>
  </si>
  <si>
    <t>5</t>
  </si>
  <si>
    <t>6</t>
  </si>
  <si>
    <t>7</t>
  </si>
  <si>
    <t>8</t>
  </si>
  <si>
    <t>9</t>
  </si>
  <si>
    <t>12</t>
  </si>
  <si>
    <t>603</t>
  </si>
  <si>
    <t>322</t>
  </si>
  <si>
    <t>2</t>
  </si>
  <si>
    <t>не установлен</t>
  </si>
  <si>
    <t>01</t>
  </si>
  <si>
    <t>03</t>
  </si>
  <si>
    <t>Код расходного обязательства*</t>
  </si>
  <si>
    <t>Резервный фонд администрации Муромского района в рамках непрограммных расходов  органов местного самоуправления</t>
  </si>
  <si>
    <t>9992220</t>
  </si>
  <si>
    <t xml:space="preserve">Резерв материальных ресурсов для ликвидации чрезвычайных ситуаций природного и техногенного характера в муниципальном образовании Муромский район в рамках непрограммных расходов органов местного самоуправления </t>
  </si>
  <si>
    <t>Технологическое присоединение к электрическим сетям объектов инженерной инфраструктуры в рамках подпрограммы "Энергосбережение и повышение энергетической эффективности в муниципальных учреждениях Муромского района" муниципальной программы "Энергосбережение и повышение энергетической эффективности в Муромском районе на 2014-2017 годы"</t>
  </si>
  <si>
    <t>Прочие мероприятия по дорожному хозяйству в рамках муниципальной программы "Дорожное хозяйство Муроского района на 2015-2017 годы"</t>
  </si>
  <si>
    <t>Постановление администрации района от 29.10.2014 №1325 Об утверждении муниципальной программы «Дорожное хозяйство Муромского района на 2015-2017 годы"</t>
  </si>
  <si>
    <t>Расходы на обеспечение деятельности (оказание услуг) муниципального казенного учреждения "Районный хозяйственно-административный центр"</t>
  </si>
  <si>
    <t>Бюджетные инвестиции в обьекты капитального строительства государственной (муниципальной) собственности</t>
  </si>
  <si>
    <t>Пособия, компенсации, меры социальной поддержки по публичным нормативным обязательствам</t>
  </si>
  <si>
    <t>Софинансирование мероприятий по обеспечению территорий документацией для осуществления градостроительной деятельности</t>
  </si>
  <si>
    <t>0260170080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</si>
  <si>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</si>
  <si>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Премии и гранты</t>
  </si>
  <si>
    <t>9990051480</t>
  </si>
  <si>
    <t>0230150200</t>
  </si>
  <si>
    <t>02301L0200</t>
  </si>
  <si>
    <t>0620170390</t>
  </si>
  <si>
    <t>0610270390</t>
  </si>
  <si>
    <t>0610170390</t>
  </si>
  <si>
    <t>Расходы на проведения Дня района в рамках подпрограммы "Искусство" муниципальной программы "Развитие культуры муромского района на 2014-2017 годы"</t>
  </si>
  <si>
    <t>Обеспечение жильем молодых семей в рамках подпрограммы «Обеспечение жильем молодых семей в муниципальном образовании Муромский район» муниципальной программы «Обеспечение доступным и комфортным жильем населения Муромского района на 2014-2017 годы»</t>
  </si>
  <si>
    <t>Р-2.0.1.0.1.0.002</t>
  </si>
  <si>
    <t>Реквизиты нормативного правового акта, договора, соглашения</t>
  </si>
  <si>
    <t>Статья, пункт, подпункт, абзац нормативного правового акта, договора, соглашения</t>
  </si>
  <si>
    <t>Дата вступления в силу нормативного правового акта, договора, соглашения</t>
  </si>
  <si>
    <t>Наименование расходного обязательства</t>
  </si>
  <si>
    <t>290</t>
  </si>
  <si>
    <t>310</t>
  </si>
  <si>
    <t>плановый (уточненный)</t>
  </si>
  <si>
    <t>Объем средств на исполнение расходного обязательства (тыс.рублей)</t>
  </si>
  <si>
    <t>Услуги связи</t>
  </si>
  <si>
    <t>221</t>
  </si>
  <si>
    <t>Транспортные услуги</t>
  </si>
  <si>
    <t>222</t>
  </si>
  <si>
    <t xml:space="preserve">в целом  </t>
  </si>
  <si>
    <t>810</t>
  </si>
  <si>
    <t>Плановый (первоначальный)</t>
  </si>
  <si>
    <t>20</t>
  </si>
  <si>
    <t>9990019</t>
  </si>
  <si>
    <t xml:space="preserve">Иные межбюджетные трансферты передаваемые бюджету Муромского района из бюджета Ковардицкого сельского поселения в части выдачи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градостроительных планов земельных участков, резервирование земель и изъятие, в т.ч. путем выкупа, земельных участков в границах поселения для муниципальных нужд в рамках непрограммных расходов органов  местного самоуправления </t>
  </si>
  <si>
    <t xml:space="preserve">Техническая инвентаризация объектов недвижимости и регистрация права собственности, хозяйственного ведения и права оперативного управления в рамках муниципальной программы "Управление муниципальной собственностью Муромского района на 2014-2017 годы"   </t>
  </si>
  <si>
    <t>Р- 1.0.0.0.1.0.085</t>
  </si>
  <si>
    <t>Р-1.0.0.0.1.0.090</t>
  </si>
  <si>
    <t>Р-1.0.0.0.1.0.041</t>
  </si>
  <si>
    <t>Р- 1.4.0.0.4.0.043</t>
  </si>
  <si>
    <t>Р- 1.4.0.0.4.0.044</t>
  </si>
  <si>
    <t>Р-1.0.0.0.1.0.050</t>
  </si>
  <si>
    <t>Р-1.0.0.0.1.0.052</t>
  </si>
  <si>
    <t>Р-1.0.0.0.1.0.053</t>
  </si>
  <si>
    <t>Р-1.0.0.0.1.0.054</t>
  </si>
  <si>
    <t>Р-1.1.0.0.4.0.060</t>
  </si>
  <si>
    <t>Р-1.1.0.0.4.0.061</t>
  </si>
  <si>
    <t>Р- 1.0.0.0.1.0.064</t>
  </si>
  <si>
    <t>Р-1.0.0.0.1.0.067</t>
  </si>
  <si>
    <t>Р- 1.1.0.0.4.0.068</t>
  </si>
  <si>
    <t>Р- 1.1.0.0.4.0.069</t>
  </si>
  <si>
    <t>02301R0200</t>
  </si>
  <si>
    <t>РСНД от 14.09.2016 № 82 "О принятии к  осуществления части полномочий органов местного самоуправления Борисоглебского и Ковардицкого сельских поселениц, входящих в состав муниципального образования Муромского района"</t>
  </si>
  <si>
    <t>Соглашение о передаче части полномочий по решению вопросов местного значения от 28.11.2014г. "Соглашение между администрацией Борисоглебского сельского поселения Муромского района Владимирской области и администрацией Муромского района Владимирской области о передаче осуществления полномочий"</t>
  </si>
  <si>
    <t>п.п.1.1.1.2</t>
  </si>
  <si>
    <t>п.п 1.1.1.2</t>
  </si>
  <si>
    <t>Строительно-монтажные работы на объекте "Наружные водопроводные сети в с.Булатниково Муромского района"</t>
  </si>
  <si>
    <t>Строительный контроль (в т.ч. авторский надзор) на объекте "Наружные водопроводные сети в д.Пестенькино и д.Рамежки)</t>
  </si>
  <si>
    <t>Р-1.0.0.0.1.0.101</t>
  </si>
  <si>
    <t>Р-1.2.0.0.2.0.113</t>
  </si>
  <si>
    <t>Р-6.0.0.0.2.0.001</t>
  </si>
  <si>
    <t>Соглашение о передаче части полномочий по решению вопросов местного значения от 12.11.2013г. №100 "Соглашение между администрацией Борисоглебского сельского поселения Муромского района Владимирской области и администрацией Муромского района Владимирской области о передаче осуществления полномочий"</t>
  </si>
  <si>
    <t>Соглашение о передаче части полномочий по решению вопросов местного значения от 12.11.2013г. №101 "Соглашение между администрацией Ковардицкого сельского поселения Муромского района Владимирской области и администрацией Муромского района Владимирской области о передаче осуществления полномочий"</t>
  </si>
  <si>
    <t>1115055</t>
  </si>
  <si>
    <t>Постановление Главы Муромского района от 29.11.2010г. №1056 Об утверждении Положения о системе оплаты труда работников муниципальных учреждений культуры Муромского района</t>
  </si>
  <si>
    <t>Постановление Главы района от 09.10.2009 г. № 873 "О порядке финансирования расходов за счет субвенций для осуществления государственных полномочий по составлению ( изменению дополнению) списков кандитатов в присяжные заседатели федеральных  судов общей юрисдикции в Российской Федерации по муниципальному образованию Муромский район Владимирской области"</t>
  </si>
  <si>
    <t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</si>
  <si>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>0820486040</t>
  </si>
  <si>
    <t>Соглашение между администрацией Борисогебского сельского поселения Муромского района Владимирской области и администрацией Муромского района Владимирской области о передаче осуществления  полномочий от 12.11.2013 № 100</t>
  </si>
  <si>
    <t xml:space="preserve">п.п. 1.1.6.1                                                                                                    </t>
  </si>
  <si>
    <t>0528608</t>
  </si>
  <si>
    <t>Соглашение между администрацией Ковардицкого сельского поселения Муромского района Владимирской области и администрацией Муромского района Владимирской области о передаче осуществления  полномочий от 12.11.2013 № 101</t>
  </si>
  <si>
    <t xml:space="preserve">п.п.1.1.6.                                                                                              </t>
  </si>
  <si>
    <t>241</t>
  </si>
  <si>
    <t>ВСЕГО РАСХОДОВ:</t>
  </si>
  <si>
    <t>05</t>
  </si>
  <si>
    <t>Пенсии, пособия, выплачиваемые организациями сектора государственного управления</t>
  </si>
  <si>
    <t>263</t>
  </si>
  <si>
    <t>Коммунальные услуги</t>
  </si>
  <si>
    <t>851</t>
  </si>
  <si>
    <t>121</t>
  </si>
  <si>
    <t>870</t>
  </si>
  <si>
    <t>Постановление Главы Муромского района от 21.02.2008 № 143 "Об утверждении Положения о порядке финансирования работ по осуществлению полномочий по вопросам реализации государственной политики в области приватизации и управления государственной и муниципальной собственностью муниципального образования Муромский район"</t>
  </si>
  <si>
    <t>Р- 1.4.0.0.1.0.007</t>
  </si>
  <si>
    <t>Р-1.4.0.0.3.0.011</t>
  </si>
  <si>
    <t>Р-1.4.0.0.4.0.012</t>
  </si>
  <si>
    <t>Р-1.4.0.0.4.0.013</t>
  </si>
  <si>
    <t>Р-1.4.0.0.4.0.015</t>
  </si>
  <si>
    <t>Р- 1.0.0.0.1.0.023</t>
  </si>
  <si>
    <t>Прочие работы,услуги</t>
  </si>
  <si>
    <t>Р- 1.0.0.0.3.0.087</t>
  </si>
  <si>
    <t>Р-1.0.0.0.1.0.089</t>
  </si>
  <si>
    <t>Р.1.1.0.0.1.0.094</t>
  </si>
  <si>
    <t>Р-1.1.0.0.1.0.095</t>
  </si>
  <si>
    <t>Р-1.0.0.0.2.0.098</t>
  </si>
  <si>
    <t>Р- 1.0.0.0.3.0. 099</t>
  </si>
  <si>
    <t>Р-  1.0.0.0.1.0.100</t>
  </si>
  <si>
    <t>Р-1.0.0.0.1.0.102</t>
  </si>
  <si>
    <t>Р.1.1.0.0.4.0.107</t>
  </si>
  <si>
    <t>Р-1.1.0.0.4.0.108</t>
  </si>
  <si>
    <t>Р-1.1.0.0.1.0.110</t>
  </si>
  <si>
    <t>Р-1.0.0.0.3.0.111</t>
  </si>
  <si>
    <t>Расходы на проведение Дня сельского хозяйства  в рамках подпрограммы "Обеспечение реализации муниципальной программы "Развитие агропромышленного комплекса Муромского района на 2014-2017 годы" муниципальной программы "Развитие агропромышленного комплекса Муромского района на 2014-2017 годы"</t>
  </si>
  <si>
    <t>Р-1.0.0.0.1.0.032</t>
  </si>
  <si>
    <t xml:space="preserve">Постановление администрации района №1357 от 28.10.2013 Об утверждении муниципальной программы «Развитие культуры Муромского района на 2014-2017 годы»      </t>
  </si>
  <si>
    <t>Расходы на обеспечение деятельности (оказание услуг) музеев и постоянных выставок в рамках подпрограммы "Наследие" муниципальной программы  "Развитие культуры Муромского района на 2014-2017 годы"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</si>
  <si>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"Искусство" муниципальной программы «Развитие культуры Муромского района на 2014-2017 годы» </t>
  </si>
  <si>
    <t xml:space="preserve">Постановление администрации Муромского района от 14.02.2013 №199 "Об утверждении   Порядка финансирования расходов на проведение мероприятий по подключению общедоступных библиотек муниципального образования Муромский район в 2013-2015 годах к сети Интернет и развитие системы библиотечного дела с учетом задачи расширения информационных технологий и оцифровки"               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</si>
  <si>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в рамках подпрограммы «Создание условий для обеспечения доступным и комфортным жильем отдельных категорий граждан Муромского района, установленных законодательством» муниципальной программы «Обеспечение доступным и комфортным жильем населения Муромского района на 2014-2017 годы»</t>
  </si>
  <si>
    <t>Р-1.4.0.0.3.0.003</t>
  </si>
  <si>
    <t>Р-1.4.0.0.1.0.006</t>
  </si>
  <si>
    <t xml:space="preserve">Фонд оплаты труда казенных учреждений </t>
  </si>
  <si>
    <t xml:space="preserve">Иные выплаты персоналу казенных учреждений, за исключением фонда оплаты труда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</si>
  <si>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</si>
  <si>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</si>
  <si>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 и иных платежей</t>
  </si>
  <si>
    <t>0820485040</t>
  </si>
  <si>
    <t>Постановление администрации района от 30.10.2013 № 1385 "О создании муниципального казенного учреждения "Централизованная бухгалтерия администрации Муромского района"</t>
  </si>
  <si>
    <t>082ЦБ59</t>
  </si>
  <si>
    <t>Безвозмездные перечисления государственным и муниципальным организациям</t>
  </si>
  <si>
    <t xml:space="preserve">Приобретение программного обеспечения, материалов и запасных частей к вычислительной технике и оргтехнике в рамках муниципальной программы "Информационное общество в Муромском районе на 2014-2017 годы" </t>
  </si>
  <si>
    <t>Постановление администрации района №1360 от 28.10.2013 "Об утверждении муниципальной программы «Информационное общество в Муромском районе на 2014-2017 годы»</t>
  </si>
  <si>
    <t>Создание, использование информационно-справочных систем в рамках муниципальной программы "Информационное общество в Муромском районе на 2014-2017 годы"</t>
  </si>
  <si>
    <t>814</t>
  </si>
  <si>
    <t>Р-1.4.0.0.3.0.001</t>
  </si>
  <si>
    <t>Р-1.4.0.0.1.0.002</t>
  </si>
  <si>
    <t>Р-1.4.0.0.4.0.006</t>
  </si>
  <si>
    <t>Р-2.0.1.0.1.0.003</t>
  </si>
  <si>
    <t>9992192</t>
  </si>
  <si>
    <t>Проведение государственной кадастровой оценки объектов недвижимости в рамках непрограммных расходов органов местного самоуправления</t>
  </si>
  <si>
    <t xml:space="preserve">Расходы на проведение Дня сельского хозяйства  в рамках подпрограммы "Обеспечение реализации муниципальной программы "Развитие агропромышленного комплекса Муромского района на 2014-2017 годы" муниципальной программы "Развитие агропромышленного комплекса Муромского района на 2014-2017 годы" </t>
  </si>
  <si>
    <t>1132199</t>
  </si>
  <si>
    <t>Обеспечение мероприятий по капитальному ремонту многоквартирных домов в рамках муниципальной программы «Капитальный ремонт  многоквартирных домов  Муромского района на  2015-2017 годы»</t>
  </si>
  <si>
    <t>1809601</t>
  </si>
  <si>
    <t>630</t>
  </si>
  <si>
    <t xml:space="preserve">Постановление админитсрации Муромского района от 29.10.2014г. № 1326 " Об утвердлении муниципальной программы "Капитальный ремонт многоквартирных домов Муромского района на 2015-2017годы" </t>
  </si>
  <si>
    <t>В т.ч.Строительный контроль (в т.ч. авторский надзор) на объекте "Наружные водопроводные сети в с.Булатниково Муромского района)</t>
  </si>
  <si>
    <t>02601S0080</t>
  </si>
  <si>
    <t>Расходы на обеспечение инженерной и транспортной инфраструктурой земельных участков, представляемых (представленных) бесплатно для индивидуального жилищного строительства семьям, имеющим троих и более детей в возрасте до 18 лет</t>
  </si>
  <si>
    <t>0210121120</t>
  </si>
  <si>
    <t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гаждан жилыми помещениями, а также иных полномочий в соответствии с жилищным законодательством</t>
  </si>
  <si>
    <t>0220186040</t>
  </si>
  <si>
    <t>Реализация мероприятий по строительству объектов газификации и водоснабжению в сельской местности</t>
  </si>
  <si>
    <t>1120220180</t>
  </si>
  <si>
    <t xml:space="preserve">Постановление администрации района №1356 от 28.10.2013 Об утверждении муниципальной программы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  </t>
  </si>
  <si>
    <t>Постановление администрации района №1351 от 28.10.2013 "Об утверждении муниципальной программы «Юстиция на 2014-2017 годы"»</t>
  </si>
  <si>
    <t>Расходы на обеспечение функций муниципальных органов в рамках непрограммных расходов органов местного самоуправления</t>
  </si>
  <si>
    <t xml:space="preserve">Постановление администрации района от 08.12.2014 №1532 "Об утверждении   Порядка финансирования расходов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оцифровки"                </t>
  </si>
  <si>
    <t>08.12.2014</t>
  </si>
  <si>
    <t xml:space="preserve">Постановление Главы района от31.03.2015 № 427 "Об утверждении Порядка финансирования расходов на предоставление единовременной денежной выплаты на строительство или приобретение жилого помещения за счёт субвенций из федерального бюджета" </t>
  </si>
  <si>
    <t>Постановление Главы района от 06.04.2011 № 345 "Об утверждении долгосрочной целевой программы "Обеспечение жильем молодых семей в муниципальном образовании Муромский район на 2011-2015 г"</t>
  </si>
  <si>
    <t>Расходные обязательства по предоставлению межбюджетных трансфертов</t>
  </si>
  <si>
    <t>Расходы на погашенние задолженности за потребленные топливно-энергетические ресурсы в рамках подпрограммы "Обеспечение деятельности органов местного самоуправленияя Муромского района" муниципальной программы "Развитие муниципальной службы Муромского района на 2014 - 2017 годы"</t>
  </si>
  <si>
    <t xml:space="preserve">Постановление администрации района №1362 от 28.10.2013 Об утверждении муниципальной программы «Развитие агропромышленного комплекса Муромского района на 2014 - 2017 годы» </t>
  </si>
  <si>
    <t xml:space="preserve">в целом                                                                                               </t>
  </si>
  <si>
    <t>052ЧП59</t>
  </si>
  <si>
    <t>113Ю059</t>
  </si>
  <si>
    <t>Меры социальной поддержки населения в рамках непрограммных расходов органов местного самоуправления</t>
  </si>
  <si>
    <t>9991198</t>
  </si>
  <si>
    <t>313</t>
  </si>
  <si>
    <t>0235020</t>
  </si>
  <si>
    <t>07</t>
  </si>
  <si>
    <t>0307063</t>
  </si>
  <si>
    <t xml:space="preserve">Доплата к пенсиям муниципальных служащих в рамках непрограммных расходов органов местного самоуправления </t>
  </si>
  <si>
    <t xml:space="preserve">в целом                                    </t>
  </si>
  <si>
    <t>1128602</t>
  </si>
  <si>
    <t>п.п 1.1.2</t>
  </si>
  <si>
    <t>0822099</t>
  </si>
  <si>
    <t>350</t>
  </si>
  <si>
    <t>9992076</t>
  </si>
  <si>
    <t>831</t>
  </si>
  <si>
    <t>Расходы на уплату земельного налога в рамках непрограммных расходов органов местного самоуправления</t>
  </si>
  <si>
    <t>9992077</t>
  </si>
  <si>
    <t>0612099</t>
  </si>
  <si>
    <t>0615147</t>
  </si>
  <si>
    <t>061Б052</t>
  </si>
  <si>
    <t>061Ж052</t>
  </si>
  <si>
    <t>0622099</t>
  </si>
  <si>
    <t>Прочие услуги</t>
  </si>
  <si>
    <t>Р-1.0.0.0.1.0.024</t>
  </si>
  <si>
    <t>224</t>
  </si>
  <si>
    <t>Арендная плата</t>
  </si>
  <si>
    <t>Р-2.2.1.0.3.0.001</t>
  </si>
  <si>
    <t>1001015</t>
  </si>
  <si>
    <t>1007015</t>
  </si>
  <si>
    <t>Иные межбюджетные трансферты передаваемые бюджету Муромского района из бюджета Ковардицкого сельского поселенияв части выдачи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градостроительных планов земельных участков, резервирование земель и изъятие, в т.ч. путем выкупа, земельных участков в границах поселения для муниципальных нужд в рамках непрограммных расходов органов местного самоуправления</t>
  </si>
  <si>
    <t>9998607</t>
  </si>
  <si>
    <t xml:space="preserve">Постановление администрации района №1353 от 28.10.2013 Об утверждении муниципальной программы «Обеспечение доступным и комфортным жильем населения Муромского района на 2014-2017 годы»  </t>
  </si>
  <si>
    <t>Постановление администрации района №1361 от 28.10.2013 Об утверждении муниципальной программы «Повышение безопасности дорожного движения в Муромском районе на 2014-2017 годы»</t>
  </si>
  <si>
    <t>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 "Повышение безопасности дорожного движения в Муромском районе на 2014-2017 годы"</t>
  </si>
  <si>
    <t xml:space="preserve">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"Повышение безопасности дорожного движения в Муромском районе на 2014-2017 годы" 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</si>
  <si>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муниципальной программы "Развитие агропромышленного комплекса Муромского района на 2014 - 2017 годы"</t>
  </si>
  <si>
    <t>Развитие и осуществление пассажирских перевозок автотранспортом на внутримуниципальных маршрутах в рамках муниципальной программы "Повышение безопасности дорожного движения в Муромском районе на 2014 - 2017 годы</t>
  </si>
  <si>
    <t xml:space="preserve">Оснащение рабочих мест с доступом к сети Интернет в библиотеках, обслуживающих детей, контентом фильтрации в рамках  подпрограммы "Наследие" муниципальной программы "Развитие культуры Муромского района на 2014-2017 годы" </t>
  </si>
  <si>
    <t>Реализация отдельных государственных полномочий по вопросам административного законодательства в рамках подпрограммы "Обеспечение реализации отдельных государственных полномочий в сфере защиты прав и свобод человека и гражданина, повышение уровня общественной безопасности" муниципальной программы "Юстиция на 2014-2017 годы"</t>
  </si>
  <si>
    <t>Постановление администрации №528 от 06.05.2014 г. "О распределении иных межбюджетных трансфертов на поддержку мер по обеспечению сбалансированности бюджетов, полученных из областного бюджета в 2014 году"</t>
  </si>
  <si>
    <t>30.04.2014</t>
  </si>
  <si>
    <t>Постановление Главы района от 27.03.2014 г. № 360 "О подготовке и проведении праздничных мероприятий, посвященных 85-летию Муромского района"</t>
  </si>
  <si>
    <t>27.03.2014</t>
  </si>
  <si>
    <t xml:space="preserve">Создание, развитие и обеспечение функционирования средств обеспечения доступа к информационной деятельности с использованием информационных технологий "Интернет"    в рамках муниципальной программы "Информационное общество в Муромском районе на 2014-2017 годы" </t>
  </si>
  <si>
    <t>Постановление администрации района №1364 от 28.10.2013 Об утверждении муниципальной программы «Управление муниципальной собственностью Муромского района на 2014-2017 годы»</t>
  </si>
  <si>
    <t xml:space="preserve"> 31.12.2017</t>
  </si>
  <si>
    <t>Р-1.2.0.0.1.1.130</t>
  </si>
  <si>
    <t>Р-1.1.0.0.1.0.065</t>
  </si>
  <si>
    <t>Р-1.1.0.0.1.0.068</t>
  </si>
  <si>
    <t>Р-1.0.0.0.2.0.074</t>
  </si>
  <si>
    <t>Финансовое обеспечение дорожной деятельности в отношении автомобильных дорог общего пользования местного значения в рамках муниципальной программы "Дорожное хозяйство Муромского района на 2015- 2017 годы"</t>
  </si>
  <si>
    <t>1702390</t>
  </si>
  <si>
    <t>Технологическое присоединение к электрическим сетям объектов инженерной инфраструктуры в рамках непрограммных расходов органов местного самоуправления</t>
  </si>
  <si>
    <t>9992073</t>
  </si>
  <si>
    <t>061Б058</t>
  </si>
  <si>
    <t>Р-1.0.0.0.4.0.089</t>
  </si>
  <si>
    <t>Р-1.0.0.0.4.0.090</t>
  </si>
  <si>
    <t>Р-1.1.0.0.4.0.110</t>
  </si>
  <si>
    <t>Р-1.2.0.0.3.0.148</t>
  </si>
  <si>
    <t>Р-1.0.0.0.1.0.154</t>
  </si>
  <si>
    <t>0812098</t>
  </si>
  <si>
    <t>1125018</t>
  </si>
  <si>
    <t>1127018</t>
  </si>
  <si>
    <t>0822084</t>
  </si>
  <si>
    <t>0622084</t>
  </si>
  <si>
    <t>0612084</t>
  </si>
  <si>
    <t>1308609</t>
  </si>
  <si>
    <t>1138609</t>
  </si>
  <si>
    <t>1308509</t>
  </si>
  <si>
    <t>1138509</t>
  </si>
  <si>
    <t xml:space="preserve">Постановление Главы Муромского района от 31.12.2010 № 1256 "Об утверждении Порядка расходования средств субсидий бюджета на обеспечение равной доступности услуг общественного транспорта на территории Муромского района"  </t>
  </si>
  <si>
    <t>062Д052</t>
  </si>
  <si>
    <t>строительно-монтажных работ на объекте "Наружные водопроводные сети д.Пестенькино и д.Рамежки"</t>
  </si>
  <si>
    <t>1212097</t>
  </si>
  <si>
    <t>9998604</t>
  </si>
  <si>
    <t>Постановление Главы Муромского района от 09.02.2016 г. № 95 "Об осуществлении отдельных государственных полномочий Владимирской области по государственной поддержке сельскохозяйственного производства в Муромском районе"</t>
  </si>
  <si>
    <t>Р-1.4.0.0.1.0.038</t>
  </si>
  <si>
    <t>Р- 1.0.0.0.1.0.086</t>
  </si>
  <si>
    <t>Постановление Главы Муромского района № 266 от 12.04.2016 "Об утверждении Порядка финансирования расходов на государственную поддержку лучших работников муниципальных учреждений культуры, находящихся на территории сельских поселений"</t>
  </si>
  <si>
    <t>Расходы на обеспечение деятельности (оказание услуг) муниципального казенного учреждения "Централизованная бухгалтерия администрации Муромского района"</t>
  </si>
  <si>
    <t>119</t>
  </si>
  <si>
    <t xml:space="preserve">Приобретение программного обеспечения, материалов и запасных частей к вычислительной технике и оргтехнике </t>
  </si>
  <si>
    <t>0900120930</t>
  </si>
  <si>
    <t xml:space="preserve">Создание, использование информационно-справочных систем </t>
  </si>
  <si>
    <t>0900120940</t>
  </si>
  <si>
    <t>9990070010</t>
  </si>
  <si>
    <t>9990085040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</si>
  <si>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</si>
  <si>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товаров,работ и услуг для обеспечения государственных (муниципальных) нужд</t>
  </si>
  <si>
    <t xml:space="preserve">Иные выплаты персоналу государственных (муниципальных) органов, за исключением фонда оплаты труда </t>
  </si>
  <si>
    <t xml:space="preserve">Фонд оплаты труда государственных (муниципальных) органов </t>
  </si>
  <si>
    <t>9990086040</t>
  </si>
  <si>
    <t>Резервные средства</t>
  </si>
  <si>
    <t>9990022210</t>
  </si>
  <si>
    <t xml:space="preserve">Резерв материальных ресурсов для ликвидации чрезвычайных ситуаций природного и техногенного характера в Муромском районе </t>
  </si>
  <si>
    <t xml:space="preserve">Резервный фонд по предупреждению и ликвидации чрезвычайных ситуаций на территории Муромского района </t>
  </si>
  <si>
    <t>Закупки товаров, работ, услуг в сфере информационно-коммуникационных технологий</t>
  </si>
  <si>
    <t>1300121920</t>
  </si>
  <si>
    <t>Проведение государственной кадастровой оценки земельных участков населенных пунктов</t>
  </si>
  <si>
    <t>Уплата иных платежей</t>
  </si>
  <si>
    <t xml:space="preserve">Оплата судебных расходов </t>
  </si>
  <si>
    <t>9990020760</t>
  </si>
  <si>
    <t>Проведение Всероссийской сельскохозяйственной переписи в 2016 году</t>
  </si>
  <si>
    <t>9990053910</t>
  </si>
  <si>
    <t>03001S0890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</si>
  <si>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музеев и постоянных выставок в рамках подпрограммы "Наследие" муниципальной программы "Развитие культуры Муромского района на 2014-2017 годы"</t>
  </si>
  <si>
    <t xml:space="preserve">Постановление администрации района  от 13.11.2013 № 1451 "Об утверждении Порядка финансирования расходов на комплектование книжных фондов библиотек муниципального образования Муромский район в 2014 году"                        </t>
  </si>
  <si>
    <t>Расходы на проведение Дня района в рамках подпрограммы "Обеспечение деятельности органов местного самоуправления Муромского района на 2014-2017 год" муниципальной программы "Развитие муниципальной службы Муромского района на 2014-2017 годы"</t>
  </si>
  <si>
    <t xml:space="preserve">Код главного распорядителя средств бюджета Муромского района                                                                                                                                   </t>
  </si>
  <si>
    <t>Код подраздела классификации расходов бюджетов</t>
  </si>
  <si>
    <t>Код раздела классификации расходов бюджетов</t>
  </si>
  <si>
    <t>Код целевой статьи классификации расходов бюджетов</t>
  </si>
  <si>
    <t>Код вида расходов классификации расходов бюджетов</t>
  </si>
  <si>
    <t>плановый период</t>
  </si>
  <si>
    <t xml:space="preserve">не установлен                                                                   </t>
  </si>
  <si>
    <t>061Б059</t>
  </si>
  <si>
    <t xml:space="preserve">Постановление Главы Муромского района от 12.10.2011 № 1160 "О создании муниципальных бюджетных учреждений культуры Муромского района"  </t>
  </si>
  <si>
    <t>061Ж039</t>
  </si>
  <si>
    <t>061Ж059</t>
  </si>
  <si>
    <t>Р-1.0.0.0.1.0.018</t>
  </si>
  <si>
    <t>Р-1.0.0.0.1.0.019</t>
  </si>
  <si>
    <t>0627039</t>
  </si>
  <si>
    <t>062Д039</t>
  </si>
  <si>
    <t>062Д059</t>
  </si>
  <si>
    <t>063Щ059</t>
  </si>
  <si>
    <t>0702071</t>
  </si>
  <si>
    <t>0822072</t>
  </si>
  <si>
    <t>0267211</t>
  </si>
  <si>
    <t>Расходы на обеспечение мероприятий путем заключения с региональным оператором договора о формировании фонда капитального ремонта в рамках муниципальной программы "Капитальный ремонт многоквартирных домов Муромского района  на 2015-2017 годы"</t>
  </si>
  <si>
    <t>1802233</t>
  </si>
  <si>
    <t>243</t>
  </si>
  <si>
    <t>Постановление Главы Муромского района от 31.10.2006  № 467 "О порядке финансирования расходов за счет субвенции для осуществления 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Федерации"</t>
  </si>
  <si>
    <t>Постановление Главы Муромского района от 15.04.2010 271 "Об утверждении Порядка финансирования расходов и предоставление мер социальной поддержки работникам культуры Муромского района"</t>
  </si>
  <si>
    <t>Постановление территориальной избирательной комиссии № 97 от 21.03.2011 "О регистрации Главы муниципального образования Муромский район"</t>
  </si>
  <si>
    <t>Решение СНД Муромского района от 30.11.2005 № 15 "Об утверждении Положения об администрации Муромского района"</t>
  </si>
  <si>
    <t>112</t>
  </si>
  <si>
    <t>111</t>
  </si>
  <si>
    <t>244</t>
  </si>
  <si>
    <t>Увеличение стоимости материальных запасов</t>
  </si>
  <si>
    <t>225</t>
  </si>
  <si>
    <t>9998504</t>
  </si>
  <si>
    <t>9998507</t>
  </si>
  <si>
    <t>Отчетный год</t>
  </si>
  <si>
    <t>текущий год (план)</t>
  </si>
  <si>
    <t>первый год</t>
  </si>
  <si>
    <t>второй год</t>
  </si>
  <si>
    <t>Строительно-монтажные работы на объекте "Наружные водопроводные сети в д.Пестенькино и д.Рамежки Муромского района"</t>
  </si>
  <si>
    <t>Корректировка правил землепользования и застройки на территориях Борисоглебского и Ковардицкого сельских поселений в рамках подпрограммы "Обеспечение территорий документацией для осуществления градостроительной деятельности" муниципальной программы "Обеспечение доступным и комфортным жильем населения Муромского района на 2014-2017 годы"</t>
  </si>
  <si>
    <t>0267008</t>
  </si>
  <si>
    <t>0262008</t>
  </si>
  <si>
    <t>1705390</t>
  </si>
  <si>
    <t>Постановление администрации Муромского района от 14.04.2015 №477 "Об утверждении порядка отбора формирования и утверждения перечня автомобильных дорог общего пользования местного значения   Муромского района, подлежащих капитальному ремонту и ремонту"</t>
  </si>
  <si>
    <t>Бюджетные инвестиции в объекты капитального строительства государственной (муниципальной) собственности</t>
  </si>
  <si>
    <t>Постановление администрации Муромского района от 05.05.2015 №548 "Об утверждении Перечня объектов капитального строительства для муниципальных нужд Муромского района, Борисоглебского и Ковардицкого сельских поселений, входящих в состав Муромского района, на 2015 год"</t>
  </si>
  <si>
    <t>Расходы за услуги финансовой аренды (лизинга) по приобретению в муниципальную собственность Муромского района трех блочных котельных для социальной сферы Муромского района</t>
  </si>
  <si>
    <t>1210120970</t>
  </si>
  <si>
    <t>08204И0590</t>
  </si>
  <si>
    <t>Комплектование книжных фондов библиотек муниципальных образований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</si>
  <si>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7 мая 2012г. №597, от 1 июня 2012 г. № 761</t>
  </si>
  <si>
    <t>Постановление администрации Муромского района от 22.05.2015 года №593 "О порядке предоставления социальных выплат на строительство (приобретение) жилья гражданам, проживающим в сельской местности на территории Муромского района, в том числе молодым семьям и молодым специалистам</t>
  </si>
  <si>
    <t xml:space="preserve">Корректировка правил землепользованияи застройки на территории Ковардицкого сельского поселения </t>
  </si>
  <si>
    <t xml:space="preserve">Постановление администрации района №1356 от 28.10.2013 Об утверждении муниципальной программы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 </t>
  </si>
  <si>
    <t>Иные межбюджетные трансферты, передаваемые бюджету Муромского района из бюджета Борисоглебского сельского поселения на мероприятия по осуществлению муниципального земельного контроля за использованием земель сельского поселения в соответствии с земельным законадательством в рамках подпрограммы "Обеспечение реализации муниципальной программы "Развитие агропромышленного комплекса Муромского района на 2014-2017 годы" муниципальной программы "Развитие агропромышленного комплекса Муромского района на 2014-2017 годы"</t>
  </si>
  <si>
    <t>Иные межбюджетные трансферты, передаваемые бюджету Муромского района из бюджета Ковардицкого сельского поселения на мероприятия по осуществлению муниципального земельного контроля за использованием земель сельского поселения в соответствии с земельным законадательством в рамках подпрограммы "Обеспечение реализации муниципальной программы "Развитие агропромышленного комплекса Муромского района на 2014-2017 годы" муниципальной программы "Развитие агропромышленного комплекса Муромского района на 2014-2017 годы"</t>
  </si>
  <si>
    <t>06201S0390</t>
  </si>
  <si>
    <t>Расходы на установление публичного сервитута</t>
  </si>
  <si>
    <t>1300120730</t>
  </si>
  <si>
    <t>Фонд оплаты труда казенных учреждений</t>
  </si>
  <si>
    <t>Расходы на реализацию мероприятий в рамках подпрограммы "Устойчивое развитие сельских территорий Муромского района" муниципальной программы "Развитие агропромышленного комплекса Муромского района на 2014-2017 годы"</t>
  </si>
  <si>
    <t>Расходы на государственную поддержку муниципальных учреждений культуры в рамках подпрограммы "Искусство" муниципальной программы "Развитие культуры Муромского района на 2014-2017 годы"</t>
  </si>
  <si>
    <t>0625147</t>
  </si>
  <si>
    <t>Р-2.0.1.0.3.0.014</t>
  </si>
  <si>
    <t xml:space="preserve">Постановление администрации района №1353 от 28.10.2013 Об утверждении муниципальной программы «Обеспечение доступным и комфортным жильем населения Муромского района на 2014-2017 годы»                                           </t>
  </si>
  <si>
    <t>01.12.2015</t>
  </si>
  <si>
    <t>01.01.2016</t>
  </si>
  <si>
    <t>Разработка ПСД для обеспечения инженерной и транспортной инфраструктурой земельных участков предоставляемых (предоставленных) бесплатно семьям, имеющим троих и более детей в возрасте до 18 лет, в с.Чаадаево</t>
  </si>
  <si>
    <t>Строительство социального жилья в с.Булатниково</t>
  </si>
  <si>
    <t>Приобретение товаров, работ, услуг в пользу граждан в целях их социального обеспечения</t>
  </si>
  <si>
    <t>Постановление администрации № 447 от 14.04.2014г. "Об утверждении Порядка финансирования расходов на выплату денежного поощрения лучшим муниципальным учреждениям культуры, находящимся на территориях сельских поселений и их работникам"</t>
  </si>
  <si>
    <t>14.04.2014</t>
  </si>
  <si>
    <t>Пособия, компенсации и иные социальные выплаты гражданам, кроме публичных нормативных обязательств</t>
  </si>
  <si>
    <t>Предоставление многодетным семьям Муромского района - участникам Подпрограммы социальных выплат на строительство индивидуального жилого дома в рамках подпрограммы "Обеспечение жильем многодетных семей Муромского района" муниципальной программы "Обеспечение доступным и комфортным жильем населения Муромского района на 2014-2017 годы"</t>
  </si>
  <si>
    <t>Расходы на выплаты по оплате труда работников муниципальных органов   в рамках муниципальной программы "Управление муниципальной собственностью Муромского района на 2014-2017 годы"</t>
  </si>
  <si>
    <t>Иные межбюджетные трансферты передаваемые бюджету Муромского района из бюджета Ковардицкого сельского поселения на мероприятия в части  модернизации, реконструкции и капитального строительства объектов в рамках подпрограммы «Устойчивое развитие сельских территорий Муромского района» муниципальной программы «Развитие агропромышленного комплекса Муромского района на 2014 - 2017 годы »</t>
  </si>
  <si>
    <t xml:space="preserve">Пособия, компенсации и иные социальные выплаты гражданам, кроме публичных нормативных обязательств </t>
  </si>
  <si>
    <t>Укрепление материально-технической базы для проведения спортивных мероприятий</t>
  </si>
  <si>
    <t>0700120770</t>
  </si>
  <si>
    <t>Расходы на проведение Дня района</t>
  </si>
  <si>
    <t>Уплата прочих налогов, сборов</t>
  </si>
  <si>
    <t xml:space="preserve">Расходы на проведение Дня сельского хозяйства  </t>
  </si>
  <si>
    <t>1130321990</t>
  </si>
  <si>
    <t>Реализация проектов-победителейконкурсов в сфере молодежной политики</t>
  </si>
  <si>
    <t>0300170630</t>
  </si>
  <si>
    <t>Прочая закупка товаров, работ и услуг для обеспечения государственных (муниципальных) нужд</t>
  </si>
  <si>
    <t>Постановление администрации Муромского района от 29.10.2014 №1326 "Об утверждение муниципальной программы Капитальный ремонт многоквартирных домов Муромского района на 2015-2017 годы"</t>
  </si>
  <si>
    <t>01.01.2015.</t>
  </si>
  <si>
    <t>31.12.2015.</t>
  </si>
  <si>
    <t>Постановление Администрации Муромского района  №1180 от 15.12.2015. "О распределении иных межбюджетных трансфертов, выделенных из областного бюджета муниципальному образованию Муромский район на получение гранта по результатам показателей эффективности  деятельности органов местного самоуправления  городских округов и муниципальных районов Владимирской области за 2014 год"</t>
  </si>
  <si>
    <t>Р-1.2.0.0.3.0.149</t>
  </si>
  <si>
    <t>Р-1.2.0.0.1.0.154</t>
  </si>
  <si>
    <t>Р-1.0.1.0.1.0.163</t>
  </si>
  <si>
    <t>Постановление администрации № 933 от 21.09.2015г. Об утверждении муниципальной программы «Обеспечение общественного порядка и профилактики правонарушений в Муромском районе на 2016-2020 годы»</t>
  </si>
  <si>
    <t>Постановление Главы Муромского района от 11.07.2011 № 787 "О создании муниципального казенного учреждения Муромского района "Центр социально-культурного развития и молодежной политики"</t>
  </si>
  <si>
    <t>340</t>
  </si>
  <si>
    <t>611</t>
  </si>
  <si>
    <t>Срок действия нормативного правового акта, договора, соглашения</t>
  </si>
  <si>
    <t>фактический</t>
  </si>
  <si>
    <t>Код операции сектора государственного управления</t>
  </si>
  <si>
    <t>226</t>
  </si>
  <si>
    <t>Иные межбюджетные трансферты передаваемые бюджету Муромского района из бюджета Борисоглебского сельского поселения на организацию библиотечного обслуживания населения, комплектование и обеспечение сохранности библиотечных фондов библиотек поселения в рамках подпрограммы "Наследие" муниципальной программы "Развитие культуры Муромского района на 2014-2017 годы"</t>
  </si>
  <si>
    <t>Расходы на обеспечение деятельности (оказание услуг) учреждения «Центр культуры и досуга «Панфиловский»</t>
  </si>
  <si>
    <t>06201Д0590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</si>
  <si>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</si>
  <si>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</si>
  <si>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</t>
  </si>
  <si>
    <t>Расходы на обеспечение деятельности (оказание услуг) муниципального казенного учреждения "Центр социально-культурного развития и молодежной политики"</t>
  </si>
  <si>
    <t>06301Щ0590</t>
  </si>
  <si>
    <t xml:space="preserve">Доплата к пенсиям муниципальных служащих </t>
  </si>
  <si>
    <t>9990010990</t>
  </si>
  <si>
    <t>Проведение физкультурно-массовых  мероприятий для всех групп населения согласно календарному плану физкультурно-оздоровительных и спортивных  мероприятий</t>
  </si>
  <si>
    <t>0700120710</t>
  </si>
  <si>
    <t>Расходы на периодическую печать и издательства</t>
  </si>
  <si>
    <t>Предоставление многодетным семьям Муромского района – участникам Подпрограммы социальных выплат на строительство индивидуального жилого дома</t>
  </si>
  <si>
    <t>0250110210</t>
  </si>
  <si>
    <t>1000170150</t>
  </si>
  <si>
    <t>Обеспечение равной доступности услуг общественного транспорта для отдельных категорий граждан в муниципальном сообщении</t>
  </si>
  <si>
    <t xml:space="preserve">Обеспечение равной доступности услуг общественного транспорта для отдельных категорий граждан в муниципальном сообщении </t>
  </si>
  <si>
    <t>10001S0150</t>
  </si>
  <si>
    <t xml:space="preserve">Улучшение жилищных условий граждан проживающих в сельской  местности, в т.ч. молодых семей и молодых специалистов </t>
  </si>
  <si>
    <t>1120110180</t>
  </si>
  <si>
    <t xml:space="preserve">Меры социальной поддержки населения </t>
  </si>
  <si>
    <t>9990011980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</si>
  <si>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</si>
  <si>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Развитие и осуществление пассажирских перевозок автотранспортом на внутримуниципальных маршрутах</t>
  </si>
  <si>
    <t>1000160210</t>
  </si>
  <si>
    <t>1510251200</t>
  </si>
  <si>
    <t>Р-1.2.0.0.1.0.146</t>
  </si>
  <si>
    <t>Р-2.0.1.0.1.0.004</t>
  </si>
  <si>
    <t>Р-2.0.1.0.1.0.005</t>
  </si>
  <si>
    <t>Р-2.0.1.0.2.0.006</t>
  </si>
  <si>
    <t>Р-2.0.1.0.2.0.008</t>
  </si>
  <si>
    <t>Р-2.0.1.0.1.0.010</t>
  </si>
  <si>
    <t>Р-2.0.1.0.1.0.016</t>
  </si>
  <si>
    <t>Р-2.0.2.0.1.0.018</t>
  </si>
  <si>
    <t>P- 2.0.2.0.1.0.019</t>
  </si>
  <si>
    <t>Р-6.0.0.0.3.0.003</t>
  </si>
  <si>
    <t>Р-6.0.0.0.1.0.005</t>
  </si>
  <si>
    <t>Р-6.0.0.0.1.0.007</t>
  </si>
  <si>
    <t>Решение СНД Муромского района от 30.11.2007 № 136 "Об утверждении Положения о пенсионном обеспечении муниципальных служащих и лиц, замещающих муниципальные должности в муниципальном образовании Муромский район, и ежемесячных доплатах к трудовой пенсии по старости (инвалидности) лицам, ранее замещавшим  должности в органах власти и управления, общественных организациях Муромского района, исполнявших функции государственного управления</t>
  </si>
  <si>
    <t>Код методики расчета объема расходов</t>
  </si>
  <si>
    <t>п.п.1.1.3.</t>
  </si>
  <si>
    <t>очередной год</t>
  </si>
  <si>
    <t>0231020</t>
  </si>
  <si>
    <t>Р-1.0.0.0.1.0.040</t>
  </si>
  <si>
    <t>Р-1.1.0.0.1.0.059</t>
  </si>
  <si>
    <t>Р- 1.0.0.0.1.0.070</t>
  </si>
  <si>
    <t>Р- 1.0.0.0.1.0.071</t>
  </si>
  <si>
    <t>Р-1.0.0.0.1.0.073</t>
  </si>
  <si>
    <t>Расходы на обеспечение инженерной и транспортной инфраструктуры земельных участков, предоставляемых (предоставленных) бесплатно для индивидуального жилищного строительства семьям, имеющим троих и               более детей в возрасте до 18 лет в рамках подпрограммы "Стимулирование развития жилищного строительства" муниципальной программы "Обеспечение доступным и комфортным жильем населения Муромского района на 2014 - 2017 годы"</t>
  </si>
  <si>
    <t>Постановление Главы Муромского района от 09.02.2016 г. № 95 "Об осуществлении отдельных государственных полномочий Владимирской области по государственной поддержке сельскохозяйственного производства в  Муромском районе"</t>
  </si>
  <si>
    <t xml:space="preserve">Постановление администрации района №1359 от 28.10.2013 Об утверждении муниципальной программы «Развитие муниципальной службы  Муромского района на 2014-2017 годы»  </t>
  </si>
  <si>
    <t>Повышение уровня квалификации специалистов в рамках подпрограммы  "Развитие муниципальной службы, повышение квалификации, подготовка и переподготовка кадров" муниципальной программы "Развитие муниципальной службы Муромского района на 2014-2017 годы"</t>
  </si>
  <si>
    <t xml:space="preserve">Постановление администрации района №1357 от 28.10.2013 Об утверждении муниципальной программы «Развитие культуры Муромского района на 2014-2017 годы»                               </t>
  </si>
  <si>
    <t>Выплаты стимулирующего характера руководителям муниципальных учреждений культуры</t>
  </si>
  <si>
    <t>06101Б0520</t>
  </si>
  <si>
    <t>000</t>
  </si>
  <si>
    <t xml:space="preserve">Проведение физкультурно-массовых и спортивных мероприятий для всех групп населения согласно календарному плану физкультурно-оздоровительных и спортивных мероприятий в рамках муниципальной программы «Развитие физической культуры и спорта в Муромском районе на 2014-2017 годы» </t>
  </si>
  <si>
    <t xml:space="preserve">Постановление администрации района №1359 от 28.10.2013  Об утверждении муниципальной программы «Развитие муниципальной службы  Муромского района на 2014-2017 годы»    </t>
  </si>
  <si>
    <t xml:space="preserve">Расходы на обеспечение деятельности (оказание услуг) муниципального казенного учреждения «Управление по делам Гражданской обороны и ликвидации чрезвычайных ситуаций на территории Муромского района» в рамках подпрограммы «Обеспечение реализации муниципальной программы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 муниципальной программы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2014-2017 годы» </t>
  </si>
  <si>
    <t>Иные межбюджетные трансферты на государственную поддержку муниципальных учреждений культуры в рамках подпрограммы  "Наследие" муниципальной программы "Развитие культуры Муромского района на 2014-2017 годы"</t>
  </si>
  <si>
    <t>06101L5192</t>
  </si>
  <si>
    <t>Р-1.2.0.0.2.0.117</t>
  </si>
  <si>
    <t>Р-1.2.0.0.3.1.119</t>
  </si>
  <si>
    <t>Р-1.2.0.0.3.0.122</t>
  </si>
  <si>
    <t>Р-1.2.0.0.1.1.123</t>
  </si>
  <si>
    <t>Р-1.2.0.0.1.0.124</t>
  </si>
  <si>
    <t>Р-1.2.0.0.1.0.128</t>
  </si>
  <si>
    <t>Р-1.2.0.0.1.1.129</t>
  </si>
  <si>
    <t>Р-1.2.0.0.1.0.131</t>
  </si>
  <si>
    <t>Р-1.2.0.0.1.1.132</t>
  </si>
  <si>
    <t>Р-1.2.0.0.1.0.137</t>
  </si>
  <si>
    <t>Р-1.2.0.0.3.1.138</t>
  </si>
  <si>
    <t>Р-1.2.0.0.1.1.139</t>
  </si>
  <si>
    <t>Р-1.2.0.0.1.0.140</t>
  </si>
  <si>
    <t>Р-1.2.0.0.1.1.144</t>
  </si>
  <si>
    <t>Р- 1.2.0.0.1.0.146</t>
  </si>
  <si>
    <t>Р-1.1.0.0.1.0.151</t>
  </si>
  <si>
    <t>Р-1.0.0.0.1.0.157</t>
  </si>
  <si>
    <t>Р-2.0.1.0.1.0.001</t>
  </si>
  <si>
    <t>Р-2.0.1.0.1.0.012</t>
  </si>
  <si>
    <t xml:space="preserve">Расходы за услуги финансовой аренды (лизинга) по приобретению в муниципальную собственность Муромского района трех блочных модульных котельных для социальной сферы в рамках подпрограммы "Энергосбережение и повышение энергетической эффективности в муниципальных учреждениях Муромского района" муниципальной программы "Энергосбережение и повышение энергетической эффективности в Муромском районе на 2014-2017 годы" </t>
  </si>
  <si>
    <t>01.12.2017</t>
  </si>
  <si>
    <t xml:space="preserve">Иные межбюджетные трансферты, передаваемые бюджету Муромского района из бюджета Борисоглебского сельского поселения на мероприятия в части обеспечения проживающих в Борисоглебском сельском поселении Муромского района и нуждающихся в жилых помещениях малоимущих граждан жилыми помещениями в рамках непрограммных расходов органов местного самоуправления </t>
  </si>
  <si>
    <t xml:space="preserve"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 в рамках непрограммных расходов органов местного самоуправления </t>
  </si>
  <si>
    <t>853</t>
  </si>
  <si>
    <t>Мероприятия по капитальному и текущему ремонту автомобильных дорог общего пользования местного значения в рамках муниципальной программы "Дорожное хозяйство Муромского района  на 2015-2017 годы"</t>
  </si>
  <si>
    <t>Разработка программы комплексного развития системы коммунальной инфраструктуры Муромского района на 2017-2020 годы с перспективой до 2028 года</t>
  </si>
  <si>
    <t>Разработка схемы водоснабжения и водоотведения Муромского района</t>
  </si>
  <si>
    <t>1210121750</t>
  </si>
  <si>
    <t>1210121760</t>
  </si>
  <si>
    <t>Разработка схемы теплоснабжения Муромского района</t>
  </si>
  <si>
    <t>06302R5190</t>
  </si>
  <si>
    <t xml:space="preserve">Обеспечение жильем ммногодетных семей </t>
  </si>
  <si>
    <t>0250170810</t>
  </si>
  <si>
    <t>02501S0810</t>
  </si>
  <si>
    <t>Расходы на обеспечение деятельности (оказание услуг) муниципального казенного учреждения "Управление жилищно-коммунального хозяйства,инфраструктуры и социальной политики Муромского района"</t>
  </si>
  <si>
    <t>Построение (развитие) АПК "Безопасный город"</t>
  </si>
  <si>
    <t>0530120190</t>
  </si>
  <si>
    <t>Поддержка отрасли культуры</t>
  </si>
  <si>
    <t>06102R5190</t>
  </si>
  <si>
    <t>06101R5190</t>
  </si>
  <si>
    <t>06101L5190</t>
  </si>
  <si>
    <t>0220170090</t>
  </si>
  <si>
    <t>Строительство социального жилья и приобретение жилых помещений для граждан, нуждающихся в улучшении жилищных условий</t>
  </si>
  <si>
    <t>02201S0090</t>
  </si>
  <si>
    <t>Р-2.0.1.0.1.0.008</t>
  </si>
  <si>
    <t>Расходы на проведение мероприятий, посвященных Дню Победы</t>
  </si>
  <si>
    <t xml:space="preserve">Разработка ПСД по объекту:"Наружные водопроводные сети с. Ковардицы Муромского района"                                                                                     </t>
  </si>
  <si>
    <t>Распределительные газопроводы низкого давления для газоснабжения жилых домов д.Старое Ратово Муромского района</t>
  </si>
  <si>
    <t>Распределительные газопроводы и газопроводы-вводы низкого давления для газоснабжения жилых домов д.Черемисино Муромского района</t>
  </si>
  <si>
    <t>Водопровод 600 п.м. в с. Молотицы Муромского района</t>
  </si>
  <si>
    <t>Постановление Главы администрации района № 40 от 25.01.2016г. "Об осуществлении в 2016 году администрацией района части полномочий, переданных администрациями Борисоглебского и Ковардицкого сельских поселений»</t>
  </si>
  <si>
    <t xml:space="preserve">Постановление Главы  администрации Муромского района от 25.01.2016 № 41 "Об утверждении Положения о порядке использования бюджетных ассигнований резервного фонда администрации  Муромского района"  </t>
  </si>
  <si>
    <t>Постановлени Главы района от 14.08.2013 № 968 "О порядке создания, хранения, использования и восполнения  резерва материальных ресурсов для ликвидации чрезвычайных ситуаций природного и техногенного характера в муниципальной образовании Муромский район Владимирской области"</t>
  </si>
  <si>
    <t>Постановление Главыц администрации Муромского района от 10.10.2016 № 761 О реорганизации муниципального казенного учреждения Муромского района "Управление развития инфраструктуры и сферы услуг"</t>
  </si>
  <si>
    <t>Постановление Главы администрации района № 943 от 21.09.2015г. Об утверждении муниципальной программы «Управление муниципальной собственностью Муромского района на 2016-2020 годы»</t>
  </si>
  <si>
    <t>Постановление  Главы администрации Муромского района от 13.05.2015г. №564 "О подготовке и проведении Всероссийской сельскохозяйственной переписи 2016 года на территории Муромского района"</t>
  </si>
  <si>
    <t xml:space="preserve">Постановление Главы администрации района № 932 от 21.09.2015г.Об утверждении муниципальной программы «Обеспечение доступным и комфортным жильем населения Муромского района на 2016-2020 годы»                                </t>
  </si>
  <si>
    <t>Постановление Главы администрации района № 40 от 25.01.2016 "Об осуществлении полномочий в 2016 году администрацией района части полномочий, переданных администрациями Борисоглебского и Ковардицкого поселений»</t>
  </si>
  <si>
    <t>Постановление Главы администрации района № 942 от 21.09.2015г. Об утверждении муниципальной программы «Энергосбережение и повышение энергетической эффективности в Муромском районе на 2016-2020 годы»</t>
  </si>
  <si>
    <t>Постановление Главы администрации района № 863 от 14.11.2016г. "Об утверждении Порядка финансирования отдельных государственных полномочий Владимирской области по осуществлению регионального государственного жилищного надзора и лицензионного контроля в Муромском районе"</t>
  </si>
  <si>
    <t xml:space="preserve">Постановление Главы администрации района от 08.12.2014 №1532 "Об утверждении   Порядка финансирования расходов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оцифровки"                </t>
  </si>
  <si>
    <t>Постановление Главы   района от 15.02.2013 № 207 "О мерах по поэтапному повышению заработной пплаты работников муниципальных учреждений сферы культуры Муромского района"</t>
  </si>
  <si>
    <t xml:space="preserve">Постановление Главы администрации района  № 557 от 15.05.2017г. Об утверждении Порядка финансирования субсидии из областного бюджета бюджету Муромского района на поддержку отрасли культуры»                    </t>
  </si>
  <si>
    <t xml:space="preserve">Постановление Главы администрации  района  № 557 от 15.05.2017г. "Об утверждении Порядка финансирования субсидии из областного бюджета бюджету Муромского района на поддержку отрасли культуры»                    </t>
  </si>
  <si>
    <t>Постановление  Главы администрации района № 932 от 21.09.2015г. Об утверждении муниципальной программы  «Обеспечение доступным и комфортным жильем населения Муромского района на 2016-2020 годы»</t>
  </si>
  <si>
    <t>Постановление Главы администрации района № 458 от 10.06.2016г. Об утверждении муниципальной программы  «Обеспечение доступным и комфортным жильем населения Муромского района на 2016-2020 годы»</t>
  </si>
  <si>
    <t>Постановление Главы администрации района № 932 от 21.09.2015г. Об утверждении муниципальной программы  «Обеспечение доступным и комфортным жильем населения Муромского района на 2016-2020 годы»</t>
  </si>
  <si>
    <t>Постановление Главы администрации района от 09.02.2016 г. № 95 "Об осуществлении отдельных государственных полномочий Владимирской области по государственной поддержке сельскохозяйственного производства в  Муромском районе"</t>
  </si>
  <si>
    <t>Постановление Главы администрации района от 21.09.2015г.№941 "Об утверждении муниципальной программы «Развитие агропромышленного комплекса Муромского района на 2016 - 2020 годы»</t>
  </si>
  <si>
    <t xml:space="preserve">Постановление Главы  района от 27.03.2015 № 404 "Об утверждении Порядка предоставления субсидий на возмещение недополученных доходов перевозчикам, осуществляющим пассажирские перевозки автомобильным транспотом общего пользования по пригородным маршрутам на территории  Муромского района" </t>
  </si>
  <si>
    <t xml:space="preserve">Постановление Главы района от 31.03.2015 № 427 "Об утверждении Порядка финансирования расходов на предоставление единовременной денежной выплаты на строительство или приобретение жилого помещения за счёт субвенций из федерального бюджета" </t>
  </si>
  <si>
    <t xml:space="preserve">Постановление Главы администрации района  № 557 от 15.05.2017г. "Об утверждении Порядка финансирования субсидии из областного бюджета бюджету Муромского района на поддержку отрасли культуры»                    </t>
  </si>
  <si>
    <t>Постановление Главы Муромского района от 15.02.2013 № 207 "О мерах по поэтапному повышению заработной пплаты работников муниципальных учреждений сферы культуры Муромского района"</t>
  </si>
  <si>
    <t xml:space="preserve">Постановление Главы администрации района  от 27.06.2016 № 517 "Об утверждении Порядка финансирования расходов на комплектование книжных фондов библиотек муниципального образования Муромский район за счет иных межбюджетных трансфертов из Федерального бюджета в 2016 году"                        </t>
  </si>
  <si>
    <t xml:space="preserve">Постановление  Главы администрации  района  № 557 от 15.05.2017г. Об утверждении Порядка финансирования субсидии из областного бюджета бюджету Муромского района на поддержку отрасли культуры»                    </t>
  </si>
  <si>
    <t>Постановление Главы администрации  района от 22.12.2016г.№1009 "Об осуществлении отдельных государственных полномочий Владимирской области в сфере обращения с безнадзорными животными на территории Муромского района"</t>
  </si>
  <si>
    <t xml:space="preserve">ПЛАНОВЫЙ  РЕЕСТР </t>
  </si>
  <si>
    <t>0260122890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</si>
  <si>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</si>
  <si>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0210170050</t>
  </si>
  <si>
    <t>02101S0050</t>
  </si>
  <si>
    <t>11202R0180</t>
  </si>
  <si>
    <t>Распределительные газопроводы  низкого давления для газоснабжения жилых домов д.Черемисино Муромского района</t>
  </si>
  <si>
    <t>11202L0180</t>
  </si>
  <si>
    <t>Проверка достоверности определения сметной стоимости объекта "Наружные водопроводные сети с.Ковардицы Муромского района"</t>
  </si>
  <si>
    <t>Строительный контроль объекта "Распределительные газопроводы  низкого давления для газоснабжения жилых домов д.Черемисино Муромского района"</t>
  </si>
  <si>
    <t>Изготовление технического плана объекта "Распределительные газопроводы  низкого давления для газоснабжения жилых домов д.Черемисино Муромского района"</t>
  </si>
  <si>
    <t>Строительный контроль объекта "Распределительные газопроводы низкого давления для газоснабжения жилых домов д.Старое Ратово Муромского района"</t>
  </si>
  <si>
    <t>Изготовление технического плана объекта "Распределительные газопроводы низкого давления для газоснабжения жилых домов д.Старое Ратово Муромского района"</t>
  </si>
  <si>
    <t>Участие во всеросийском молодежном образовательном форуме "Территория смыслов на Клязьме"</t>
  </si>
  <si>
    <t>0300521890</t>
  </si>
  <si>
    <t>9990011990</t>
  </si>
  <si>
    <t>Прочие расходы по вводу в эксплуатацию АПК "Безопасный город"</t>
  </si>
  <si>
    <t>0530122190</t>
  </si>
  <si>
    <t>06102L5190</t>
  </si>
  <si>
    <t>312</t>
  </si>
  <si>
    <t>+42360,15+1154,9</t>
  </si>
  <si>
    <t>+83+49+174,7</t>
  </si>
  <si>
    <t xml:space="preserve">Расходы на проведение диспансеризации  муниципальных служащих </t>
  </si>
  <si>
    <t>0800622990</t>
  </si>
  <si>
    <t>Мероприятия по предупреждению терроризма и экстремизма в сфере  спорта</t>
  </si>
  <si>
    <t>811</t>
  </si>
  <si>
    <t xml:space="preserve">Софинансирование закупки автобусов, работающих на газомоторном топливе </t>
  </si>
  <si>
    <t>1000171730</t>
  </si>
  <si>
    <t>10001S1730</t>
  </si>
  <si>
    <t>Строительный контроль объекта "Распределительные газопроводы  низкого давления для газоснабжения жилых домов д. Кривицы Муромского района"</t>
  </si>
  <si>
    <t>Изготовление технического плана объекта "Распределительные газопроводы  низкого давления для газоснабжения жилых домов  д. .Кривицы Муромского района"</t>
  </si>
  <si>
    <t xml:space="preserve">Строительство  объекта:"Наружные водопроводные сети с. Молотицы Муромского района"                                                                                     </t>
  </si>
  <si>
    <t>183,4</t>
  </si>
  <si>
    <t>55,4</t>
  </si>
  <si>
    <t xml:space="preserve">Софинансирование строительства объектов спортивной направленности </t>
  </si>
  <si>
    <t>0700271410</t>
  </si>
  <si>
    <t>07002S1410</t>
  </si>
  <si>
    <t xml:space="preserve">Расходы на формирование фонда капитального ремонта общего имущества в многоквартирном доме на счете регионального оператора </t>
  </si>
  <si>
    <t>06101R5192</t>
  </si>
  <si>
    <t>06102R5192</t>
  </si>
  <si>
    <t>Поддержка отрасли культуры на комплектование книжных фондов муниципальных общедоступных библиотек субъектов Российской Федерации</t>
  </si>
  <si>
    <t>Р-1.1.0.0.4.0.019</t>
  </si>
  <si>
    <t>Р-1.1.0.0.4.0.021</t>
  </si>
  <si>
    <t>Р-1.1.0.0.4.0.022</t>
  </si>
  <si>
    <t>Р-1.4.0.0.1.0.033</t>
  </si>
  <si>
    <t>Р-1.4.0.0.1.0.034</t>
  </si>
  <si>
    <t>Р-1.0.0.0.2.0.039</t>
  </si>
  <si>
    <t>Р-1.1.0.0.1.0.046</t>
  </si>
  <si>
    <t>Р-1.0.0.0.3.0.053</t>
  </si>
  <si>
    <t>Р-1.2.0.0.3.0.097</t>
  </si>
  <si>
    <t>Р-1.0.1.0.1.0.100</t>
  </si>
  <si>
    <t>Р-6.0.0.0.3.0.002</t>
  </si>
  <si>
    <t>Р-6.0.0.0.1.0.003</t>
  </si>
  <si>
    <t>Р-6.0.0.0.1.0.004</t>
  </si>
  <si>
    <t xml:space="preserve">Реализация мероприятий по строительству объектов спортивной направленности </t>
  </si>
  <si>
    <t>1300122170</t>
  </si>
  <si>
    <t xml:space="preserve">Осуществление отдельных государственных полномочий по вопросам административного законодательства </t>
  </si>
  <si>
    <t>0700222720</t>
  </si>
  <si>
    <t>Иные межбюджетные трансферты, передаваемые бюджету  муниципального образования Борисоглебское   из бюджета Муромского района  на мероприятия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</t>
  </si>
  <si>
    <t>Иные межбюджетные трансферты, передаваемые бюджету муниципального образования Ковардицкое  из бюджета Муромского района  на мероприятия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</t>
  </si>
  <si>
    <t>1120270182</t>
  </si>
  <si>
    <t>Строительство  объектов газификации и водоснабжения в сельской местности</t>
  </si>
  <si>
    <t>11202S0182</t>
  </si>
  <si>
    <t xml:space="preserve">Обеспечение жильем многодетных семей </t>
  </si>
  <si>
    <t>9990022220</t>
  </si>
  <si>
    <t>Исполнение судебных актов Российской Федерации  и мировых соглашений по возмещению вреда</t>
  </si>
  <si>
    <t>1700186050</t>
  </si>
  <si>
    <t>1110155431</t>
  </si>
  <si>
    <t>11101R5431</t>
  </si>
  <si>
    <t>0610155192</t>
  </si>
  <si>
    <t>Р-1.0.0.0.1.0.072</t>
  </si>
  <si>
    <t>Р-1.2.0.0.3.0.098</t>
  </si>
  <si>
    <t>19</t>
  </si>
  <si>
    <t>16</t>
  </si>
  <si>
    <t>17</t>
  </si>
  <si>
    <t>18</t>
  </si>
  <si>
    <t>Решение СНД Муромского района от 26.09.2007 № 110 "Об утверждении Положения о размерах и условиях охраны труда муниципальных служащих в органах местного самоуправления муниципального образования Муромского района"</t>
  </si>
  <si>
    <t xml:space="preserve">РСНД от 18.10.2017 № 49 "О принятии к  осуществлению части полномочий органов местного самоуправления муниципальных образований Борисоглебское и Ковардицкое  Муромского района </t>
  </si>
  <si>
    <t>Р-1.4.0.0.1.0.025</t>
  </si>
  <si>
    <t>Р-1.4.0.0.1.0.026</t>
  </si>
  <si>
    <t>Р-1.4.0.0.1.0.027</t>
  </si>
  <si>
    <t>Р-1.4.0.0.1.0.029</t>
  </si>
  <si>
    <t>Р-1.4.0.0.1.0.030</t>
  </si>
  <si>
    <t>Р-1.4.0.0.1.0.031</t>
  </si>
  <si>
    <t>Р-1.4.0.0.1.0.036</t>
  </si>
  <si>
    <t>Р-1.4.0.0.1.0.037</t>
  </si>
  <si>
    <t>Р-1.4.0.0.1.0.041</t>
  </si>
  <si>
    <t>Р-1.4.0.0.1.0.042</t>
  </si>
  <si>
    <t>Р-1.4.0.0.3.0.054</t>
  </si>
  <si>
    <t>Р- 1.4.0.0.1.0.056</t>
  </si>
  <si>
    <t>Постановление Администрации Муромского района № 326 от 21.03.2017г. О мерах по реализации мероприятий подпрограммы "Обеспечение жильем многодетных семей Владимирской обласи" государственной программы Владимирской области "Обеспечение доступным и комфортным жильем населения Владимирской области" на территории муниципального образования Муромский район</t>
  </si>
  <si>
    <t>Постановление  Аадминистрации Муромского  района от 14.03.2017 года №297 "Об утверждении порядка финансирования мероприятий по улучшению жилищных условий граждан, проживающих в сельской местности на территории Муромского района, в том числе молодых семей и молодых специалистов</t>
  </si>
  <si>
    <t>Иные пенсии, социальные доплаты к пенсиям</t>
  </si>
  <si>
    <t>Прочая закупка товаров,работ и услуг для обеспечения государственных (муниципальных) нужд/Прочая закупка товаров,работ и услуг.</t>
  </si>
  <si>
    <t>Прочая закупка товаров,работ и услуг.</t>
  </si>
  <si>
    <t>Прочая закупка товаров,работ и услуг для обеспечения государственных (муниципальных) нужд/Прочая закупка товаров,работ и услуг</t>
  </si>
  <si>
    <t>Расходы на выплаты по оплате труда Главы администрации района</t>
  </si>
  <si>
    <t>7790000110</t>
  </si>
  <si>
    <t>2320171300</t>
  </si>
  <si>
    <t>23201S1300</t>
  </si>
  <si>
    <t>Реализация мероприятий по устойчивому развитию сельских территорий  на строительство объектов газификации и водоснабжения</t>
  </si>
  <si>
    <t>1120275672</t>
  </si>
  <si>
    <t>11202L5672</t>
  </si>
  <si>
    <t>11202S5672</t>
  </si>
  <si>
    <t>2310120140</t>
  </si>
  <si>
    <t>2310120150</t>
  </si>
  <si>
    <t xml:space="preserve">Реализация мероприятий патриотического и гражданского направления </t>
  </si>
  <si>
    <t xml:space="preserve">Реализация мероприятий в рамках Совета молодежи </t>
  </si>
  <si>
    <t>2310120160</t>
  </si>
  <si>
    <t>Проведение добровольческих мероприятий</t>
  </si>
  <si>
    <t>2310120170</t>
  </si>
  <si>
    <t>Проведение культурных, творческих, развлекательных, познавательных мероприятий</t>
  </si>
  <si>
    <t>Проведение мероприятий, направленных на работу с семьями</t>
  </si>
  <si>
    <t>2310520740</t>
  </si>
  <si>
    <t>Участие во Всероссийском молодежном образовательном форуме «Территория смыслов на Клязьме</t>
  </si>
  <si>
    <t>2310620770</t>
  </si>
  <si>
    <t>2310770630</t>
  </si>
  <si>
    <t>Реализация мероприятий по обеспечению жильем молодых семей</t>
  </si>
  <si>
    <t>02301L4970</t>
  </si>
  <si>
    <t>Расходы на приобретение коммунальной техники</t>
  </si>
  <si>
    <t>1300321200</t>
  </si>
  <si>
    <t xml:space="preserve">Прочая закупка товаров,работ и услуг </t>
  </si>
  <si>
    <t xml:space="preserve">Инженерно --техническая укрепленность объектов </t>
  </si>
  <si>
    <t>1900222122</t>
  </si>
  <si>
    <t>06101R5194</t>
  </si>
  <si>
    <t>06102R5194</t>
  </si>
  <si>
    <t>Поддержка отрасли культуры на поддержку лучших сельских учреждений культуры</t>
  </si>
  <si>
    <t>Р- 4.0.0.0.4.0.001</t>
  </si>
  <si>
    <t>Р- 4.0.0.0.4.0.002</t>
  </si>
  <si>
    <t>Р-1.4.0.0.1.0.003</t>
  </si>
  <si>
    <t>Р- 1.4.0.0.1.0.004</t>
  </si>
  <si>
    <t>Р-1.4.0.0.3.0.005</t>
  </si>
  <si>
    <t>Р-1.4.0.0.4.0.007</t>
  </si>
  <si>
    <t>Р-1.4.0.0.1.0.011</t>
  </si>
  <si>
    <t>Р- 1.4.0.0.1.0.015</t>
  </si>
  <si>
    <t>Р-1.1.0.0.1.0.016</t>
  </si>
  <si>
    <t>Р-1.4.0.0.1.0.032</t>
  </si>
  <si>
    <t>Р-1.4.0.0.1.0.035</t>
  </si>
  <si>
    <t>Р-1.4.0.0.1.0.047</t>
  </si>
  <si>
    <t>Р- 1.4.0.0.1.0.051</t>
  </si>
  <si>
    <t>Р-1.4.0.0.1.0.082</t>
  </si>
  <si>
    <t>Р-1.2.0.0.1.0.100</t>
  </si>
  <si>
    <t>Р-1.2.0.0.1.1.102</t>
  </si>
  <si>
    <t>Р-1.2.0.0.3.0.106</t>
  </si>
  <si>
    <t>Р-2.0.1.0.1.0.007</t>
  </si>
  <si>
    <t>Р-2.0.1.0.1.0.011</t>
  </si>
  <si>
    <t>0700222710</t>
  </si>
  <si>
    <t>Постановление   Администрации Муромского района № 482 от 25.05.2018г. Об утверждении порядка предоставления субсидий юридическим лицам и (или) индивидуальным предпринимателям на закупку автобусов, работающих на газомоторном топливе»</t>
  </si>
  <si>
    <t>1700171150</t>
  </si>
  <si>
    <t>17001S1150</t>
  </si>
  <si>
    <t>Расходы на проектирование,строительство,реконструкцию автомобильных дорог общего пользования местного значения с твердым покрытием до сельских населенных пунктов,не имеющих круглогодичной связи с сетью автомобильных дорог общего пользования,а так же их капитальный ремонт</t>
  </si>
  <si>
    <t>Предоставление молодым семьям дополнительной социальной выплаты при рождении (усыновлении)одного ребенка</t>
  </si>
  <si>
    <t>0230124970</t>
  </si>
  <si>
    <t>Иные межбюджетные трансферты, передаваемые бюджету Муромского района из бюджета муниципального  образования Ковардицкое  на мероприятия в части обеспечения проживающих в муниципальном образовании  Ковардицкое  Муромского района и нуждающихся в жилых помещениях малоимущих граждан жилыми помещениями,организация строитедьства муниципального жилищного фонда, а также иных полномочий в соответствии с жилищным законодательством</t>
  </si>
  <si>
    <t>Иные межбюджетные трансферты на выделение грантов на реализацию творческих музейных проектов</t>
  </si>
  <si>
    <t>0610271620</t>
  </si>
  <si>
    <t>Постановление Главы администрации района №945 от 21.09.2015г. "Об утверждении муниципальной программы «Юстиция на 2016-2021 годы»</t>
  </si>
  <si>
    <t xml:space="preserve">Постановление администрации района № 938 от 21.09.2015г. Об утверждении муниципальной программы «Развитие муниципальной службы  Муромского района на 2016-2021 годы»  </t>
  </si>
  <si>
    <t xml:space="preserve">Постановление Главы администрации района № 938 от 21.09.2015г. Об утверждении муниципальной программы «Развитие муниципальной службы  Муромского района на 2016-2021 годы»  </t>
  </si>
  <si>
    <t xml:space="preserve">Постановление Главы администрации района №  938  от 21.09.2015г. Об утверждении муниципальной программы «Развитие муниципальной службы  Муромского района на 2016-2021 годы»  </t>
  </si>
  <si>
    <t xml:space="preserve">Постановление Главы администрации района № 938 от 21.09.2015 Об утверждении муниципальной программы «Развитие муниципальной службы  Муромского района на 2016-2021 годы»  </t>
  </si>
  <si>
    <t xml:space="preserve">Постановление  Главы администрации района № 938 от 21.09.2015 Об утверждении муниципальной программы «Развитие муниципальной службы  Муромского района на 2016-2021 годы»  </t>
  </si>
  <si>
    <t>Постановление Главы администрации района № 939 от 21.09.2015г. "Об утверждении муниципальной программы «Информационное общество в Муромском районе на 2016-2021 годы»</t>
  </si>
  <si>
    <t>Постановление Главы администрации района № 939 от 21.09.2015г."Об утверждении муниципальной программы «Информационное общество в Муромском районе на 2016-2021 годы»</t>
  </si>
  <si>
    <t>Постановление  Главы администрации района № 939 от 21.09.2015г. "Об утверждении муниципальной программы «Информационное общество в Муромском районе на 2016-2021 годы»</t>
  </si>
  <si>
    <t xml:space="preserve"> 31.12.2021</t>
  </si>
  <si>
    <t>Постановление Главы администрации района № 943 от 21.09.2015г. Об утверждении муниципальной программы «Управление муниципальной собственностью Муромского района на 2016-2021 годы»</t>
  </si>
  <si>
    <t>Постановлениеь Главы администрации района № 943 от 21.09.2015г. Об утверждении муниципальной программы «Управление муниципальной собственностью Муромского района на 2016-2021 годы»</t>
  </si>
  <si>
    <t>Постановление  Главы администрации района № 943 от 21.09.2015г. Об утверждении муниципальной программы «Управление муниципальной собственностью Муромского района на 2016-2021 годы»</t>
  </si>
  <si>
    <t xml:space="preserve"> Постановление  Администрации Муромского района № 365 от 30.03.2017г. Об утверждении муниципальной программы  «Противодействие терроризму и экстремизму , профилактика межнациональных (межэтнических) конфликтов в Муромском районе на 2017-2021 годы»</t>
  </si>
  <si>
    <t xml:space="preserve"> Постановление Главы администрации района № 1211 от 21.09.2015г. Об утверждении муниципальной программы  «Защита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2016-2021 годы»</t>
  </si>
  <si>
    <t>Постановление Главы администрации района № 418 от 04.05.2018г. Об утверждении муниципальной программы «Создание благоприятных условий для развития молодого поколения в Муромском районе на 2016-2021 годы»</t>
  </si>
  <si>
    <t>Постановление Главы администрации района №941 от 21.09.2015г.Об утверждении муниципальной программы «Развитие агропромышленного комплекса Муромского района на 2016 - 2021 годы»</t>
  </si>
  <si>
    <t>Постановление Главы администрации  района от 21.09.2015г.№941 "Об утверждении муниципальной программы «Развитие агропромышленного комплекса Муромского района на 2016 - 2021 годы»</t>
  </si>
  <si>
    <t>Постановление Гглавы администрации  района от 21.09.2015г.№941 "Об утверждении муниципальной программы «Развитие агропромышленного комплекса Муромского района на 2016 - 20201годы»</t>
  </si>
  <si>
    <t>Постановление Главы администрации района от 21.09.2015 № 947 Об утверждении муниципальной программы «Дорожное хозяйство Муромского района на 2016-2021 годы»</t>
  </si>
  <si>
    <t>Постановление администрации района от 21.09.2015 № 947 Об утверждении муниципальной программы «Дорожное хозяйство Муромского района на 2016-2021 годы»</t>
  </si>
  <si>
    <t xml:space="preserve">Постановление Главы администрации района № 932 от 21.09.2015г.Об утверждении муниципальной программы «Обеспечение доступным и комфортным жильем населения Муромского района на 2016-2021 годы»                                </t>
  </si>
  <si>
    <t>Постановление Главы администрации района № 932 от 21.09.2015 Об утверждении муниципальной программы«Обеспечение доступным и комфортным жильем населения Муромского района на 2016-2021 годы»</t>
  </si>
  <si>
    <t xml:space="preserve">Постановление Главы администрации района №932 от 21.09.2015 Об утверждении муниципальной программы «Обеспечение доступным и комфортным жильем населения Муромского района на 2016-2021 годы»                                           </t>
  </si>
  <si>
    <t xml:space="preserve">Постановление Главы  администрации района №932 от 21.09.2015 Об утверждении муниципальной программы «Обеспечение доступным и комфортным жильем населения Муромского района на 2016-2021 годы»                                           </t>
  </si>
  <si>
    <t>Постановление  Главы администрации района № 932 от 21.09.2015 Об утверждении муниципальной программы«Обеспечение доступным и комфортным жильем населения Муромского района на 2016-2021 годы»</t>
  </si>
  <si>
    <t>Постановление Главы администрации района №941 от 21.09.2015г. Об утверждении муниципальной программы  «Развитие агропромышленного комплекса Муромского района на 2016 - 2021 годы»</t>
  </si>
  <si>
    <t>Постановление  Главы администрации района № 942 от 21.09.2015г. Об утверждении муниципальной программы «Энергосбережение и повышение энергетической эффективности в Муромском районе на 2016-2021 годы»</t>
  </si>
  <si>
    <t>Постановление Главы администрации района № 942 от 21.09.2015г. Об утверждении муниципальной программы «Энергосбережение и повышение энергетической эффективности в Муромском районе на 2016-2021 годы»</t>
  </si>
  <si>
    <t>01.12.2021</t>
  </si>
  <si>
    <t>Постановление Главы администрации района № 933 от 21.09.2015г. Об утверждении муниципальной программы «Обеспечение общественного порядка и профилактики правонарушений в Муромском районе на 2016-2021 годы»</t>
  </si>
  <si>
    <t xml:space="preserve">Постановление  Главы администрации района № 936 от 21.09.2015г. Об утверждении муниципальной программы «Развитие культуры Муромского района на 2016-2021 годы»         </t>
  </si>
  <si>
    <t xml:space="preserve">Постановление Главы администрации района № 936 от 21.09.2015г. Об утверждении муниципальной программы «Развитие культуры Муромского района на 2016-2021 годы»                    </t>
  </si>
  <si>
    <t xml:space="preserve">Постановление Главы администрации района № 936 от 21.09.2015 "Об утверждении муниципальной программы «Развитие культуры Муромского района на 2016-2021 годы»                           </t>
  </si>
  <si>
    <t xml:space="preserve">Постановление  Главы администрации района № 936 от 21.09.2015г. Об утверждении муниципальной программы «Развитие культуры Муромского района на 2016-2021 годы»                    </t>
  </si>
  <si>
    <t>Постановление Главы администрации района № 937 от 21.09.2015г. Об утверждении муниципальной программы «Развитие физической культуры и спорта в Муромском районе на 2016-2021 годы»</t>
  </si>
  <si>
    <t>Постановление Главы  администрации района № 938 от 21.09.2015г.  Об утверждении муниципальной программы «Развитие муниципальной службы Муромского района на 2016-2021 годы»</t>
  </si>
  <si>
    <t>Постановление Главы администрации района № 458 от 10.06.2016г. Об утверждении муниципальной программы  «Обеспечение доступным и комфортным жильем населения Муромского района на 2016-2021 годы»</t>
  </si>
  <si>
    <t>Постановление Главы администрации района № 932 от 21.09.2015г. Об утверждении муниципальной программы  «Обеспечение доступным и комфортным жильем населения Муромского района на 2016-2021 годы»</t>
  </si>
  <si>
    <t>Постановление Главы администрации района № 940 от 21.09.2015г.Об утверждении муниципальной программы «Повышение безопасности дорожного движения в Муромском районе на 2016-2021 годы»</t>
  </si>
  <si>
    <t>Постановление  Главы администрации района № 940 от 21.09.2015г.Об утверждении муниципальной программы «Повышение безопасности дорожного движения в Муромском районе на 2016-2021 годы»</t>
  </si>
  <si>
    <t>Постановление  Главы администрации района №941 от 21.09.2015г. Об утверждении муниципальной программы «Развитие агропромышленного комплекса Муромского района на 2016 - 2021 годы»</t>
  </si>
  <si>
    <t>Постановление Главы администрации Муромского района от 21.09.2015г.№ 941 "Об утверждении муниципальной программы «Развитие агропромышленного комплекса Муромского района на 2016 - 2021 годы»</t>
  </si>
  <si>
    <t>Постановление  Главы администрации района № 940 от 21.09.2015г. Об утверждении муниципальной программы «Повышение безопасности дорожного движения в Муромском районе на 2016-2021 годы»</t>
  </si>
  <si>
    <t>Постановление  Главы администрации района № 940 от 21.09.2015г. Об утверждении муниципальной программы «Повышение безопасности дорожного движения в Муромском районе на 2016-2021 годы»                                       Постановление   Администрации Муромского района № 482 от 25.05.2018г. Об утверждении порядка предоставления субсидий юридическим лицам и (или) индивидуальным предпринимателям на закупку автобусов, работающих на газомоторном топливе»</t>
  </si>
  <si>
    <t>Иные выплаты персоналу государственных (муниципальных_ органов, за исключением фонда оплыты труда</t>
  </si>
  <si>
    <t>Расходы на проведение мероприятий по предотвращению распространения борщевика Сосновского на территории Муромского района</t>
  </si>
  <si>
    <t>1120371670</t>
  </si>
  <si>
    <t>06</t>
  </si>
  <si>
    <t>1610225100</t>
  </si>
  <si>
    <t>Строительство очистных сооружений п.Зименки Муромского района Владимирской области</t>
  </si>
  <si>
    <t>Постановление Главы администрации района № 671 от 31.08.2016г. Об утверждении муниципальной программы «Охрана окружающей среды в Муромском районе на 2016-2021 годы»</t>
  </si>
  <si>
    <t>Проведение мероприятий "Гражданин России","Доброволец" и иных мероприятий</t>
  </si>
  <si>
    <t>0410125110</t>
  </si>
  <si>
    <t>0410225120</t>
  </si>
  <si>
    <t xml:space="preserve">Проведение мероприятий "Успех в твоих руках","Семья","Участие во Всеросийском молодежном образовательном форуме "Территория смыслов на Клязьме" </t>
  </si>
  <si>
    <t>Обеспечение жильем молодых семей</t>
  </si>
  <si>
    <t>02301R4970</t>
  </si>
  <si>
    <t>Кадастровые работы,рыночная оценка объектов и прав на них</t>
  </si>
  <si>
    <t>1300125130</t>
  </si>
  <si>
    <t>Иные выплаты персоналу учреждений,за исключением фонда оплаты труда</t>
  </si>
  <si>
    <t>Участие в областных мероприятиях,форумах,семинарах</t>
  </si>
  <si>
    <t>0620225140</t>
  </si>
  <si>
    <t>Расходы на проведение районных мероприятий (День Победы,День района,День сельского хозяйства)</t>
  </si>
  <si>
    <t>0620225150</t>
  </si>
  <si>
    <t>Р-1.4.0.0.1.0.040</t>
  </si>
  <si>
    <t>Р-1.4.0.0.1.0.043</t>
  </si>
  <si>
    <t>Р-1.4.0.0.1.0.044</t>
  </si>
  <si>
    <t>Р- 1.4.0.0.1.0.060</t>
  </si>
  <si>
    <t>Р-1.4.0.1.1.0.066</t>
  </si>
  <si>
    <t>Р-1.4.0.1.1.0.067</t>
  </si>
  <si>
    <t>Р-1.4.0.1.1.0.070</t>
  </si>
  <si>
    <t>Р-1.4.0.1.1.0.071</t>
  </si>
  <si>
    <t>Р-1.4.0.0.3.0.086</t>
  </si>
  <si>
    <t>Р-1.4.0.0.3.0.087</t>
  </si>
  <si>
    <t>Р-1.4.0.0.3.0.088</t>
  </si>
  <si>
    <t>Р-1.4.0.0.3.0.089</t>
  </si>
  <si>
    <t>Р-1.4.0.0.3.0.090</t>
  </si>
  <si>
    <t>Р-1.4.0.0.3.0.091</t>
  </si>
  <si>
    <t>Р-1.2.0.0.3.0.104</t>
  </si>
  <si>
    <t>Р-1.2.0.0.1.1.113</t>
  </si>
  <si>
    <t>Р-1.2.0.0.1.0.114</t>
  </si>
  <si>
    <t>Р-1.2.0.0.1.1.115</t>
  </si>
  <si>
    <t>Р-1.4.0.0.1.0.128</t>
  </si>
  <si>
    <t>Р-2.0.1.0.2.0.009</t>
  </si>
  <si>
    <t>Р-2.0.1.0.3.0.013</t>
  </si>
  <si>
    <t>Р-2.0.1.0.1.0.014</t>
  </si>
  <si>
    <t>Р-2.0.1.0.1.0.015</t>
  </si>
  <si>
    <t>Р-2.0.2.0.1.0.016</t>
  </si>
  <si>
    <t xml:space="preserve">Иные межбюджетные трансферты, передаваемые бюджету Муромского района из бюджета муниципального образования Ковардицкое  на мероприятия в части обеспечения проживающих в муниципальном образовании  Ковардицкое и нуждающихся в жилых помещениях малоимущих граждан жилыми помещениями, а также иных полномочий в соответствии с жилищным законодательством </t>
  </si>
  <si>
    <t>0800220980</t>
  </si>
  <si>
    <t>0800320720</t>
  </si>
  <si>
    <t>20002ЦБ590</t>
  </si>
  <si>
    <t>2002ЦБ590</t>
  </si>
  <si>
    <t>Иные межбюджетные трансферты, передаваемые бюджету Муромского района из бюджета муниципального образования  Борисоглебское  на мероприятия в части обеспечения проживающих в муниципальном  образовании   Борисоглебское  Муромского района и нуждающихся в жилых помещениях малоимущих граждан жилыми помещениями,организация строительства муниципального жилищного фонда а также иных полномочий в соответствии с жилищным законодательством</t>
  </si>
  <si>
    <t>2100185040</t>
  </si>
  <si>
    <t>2100186040</t>
  </si>
  <si>
    <t>Иные межбюджетные трансферты, передаваемые бюджету Муромского района из бюджета муниципального образования  Борисоглебское на мероприятия в части обеспечения проживающих в муниципальном образовании  Борисоглебское   и нуждающихся в жилых помещениях малоимущих граждан жилыми помещениями,организация строительства муниципального жилищного фонда, а также иных полномочий в соответствии с жилищным законодательством</t>
  </si>
  <si>
    <t>Иные межбюджетные трансферты, передаваемые бюджету Муромского района из бюджета муниципального образования  Борисоглебское на мероприятия в части обеспечения проживающих в муниципальном образовании  Борисоглебское  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</si>
  <si>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 xml:space="preserve">Иные межбюджетные трансферты, передаваемые бюджету Муромского района из бюджета муниципального образования Ковардицкое  на мероприятия в части обеспечения проживающих в муниципальном образовании  Ковардицкое и нуждающихся в жилых помещениях малоимущих граждан жилыми помещениями,организация строительства муниципального жилищного фонда, а также иных полномочий в соответствии с жилищным законодательством </t>
  </si>
  <si>
    <t>20001И0590</t>
  </si>
  <si>
    <t>Р-1.4.0.0.4.0.008</t>
  </si>
  <si>
    <t>Р-1.4.0.0.4.0.009</t>
  </si>
  <si>
    <t>Р-1.4.0.0.2.0.010</t>
  </si>
  <si>
    <t>Р-1.4.0.0.1.0.012</t>
  </si>
  <si>
    <t>Р-1.4.0.0.1.0.013</t>
  </si>
  <si>
    <t>Р- 1.4.0.0.1.0.014</t>
  </si>
  <si>
    <t>Р- 1.4.0.0.1.0.017</t>
  </si>
  <si>
    <t>Р-1.1.0.0.1.0.018</t>
  </si>
  <si>
    <t>Р-1.1.0.0.4.0.024</t>
  </si>
  <si>
    <t>Р-1.1.0.0.1.0.028</t>
  </si>
  <si>
    <t>Р-1.4.0.0.1.0.045</t>
  </si>
  <si>
    <t>Р-1.4.0.0.1.0.048</t>
  </si>
  <si>
    <t>Р- 1.4.0.0.3.0.049</t>
  </si>
  <si>
    <t>Р- 1.4.0.0.3.0.050</t>
  </si>
  <si>
    <t>Р-1.1.0.0.1.0.052</t>
  </si>
  <si>
    <t>Р-1.4.0.0.1.0.053</t>
  </si>
  <si>
    <t>Р-1.4.0.0.3.0.055</t>
  </si>
  <si>
    <t>Р- 1.4.0.0.1.0.057</t>
  </si>
  <si>
    <t>Р- 1.4.0.0.1.0.058</t>
  </si>
  <si>
    <t>Р- 1.4.0.0.1.0.059</t>
  </si>
  <si>
    <t>Р- 1.4.0.0.3.0.061</t>
  </si>
  <si>
    <t>Р- 1.4.0.0.1.4.062</t>
  </si>
  <si>
    <t>Р-1.4.0.0.3.0.063</t>
  </si>
  <si>
    <t>Р- 1.4.0.0.1.0.064</t>
  </si>
  <si>
    <t>Р- 1.4.0.0.1.0.065</t>
  </si>
  <si>
    <t>Р-1.4.0.1.1.0.068</t>
  </si>
  <si>
    <t>Р-1.4.0.1.3.0.069</t>
  </si>
  <si>
    <t>Р-1.4.0.1.4.0.072</t>
  </si>
  <si>
    <t>Р-1.4.0.1.1.0.073</t>
  </si>
  <si>
    <t>Р-1.4.0.1.1.0.074</t>
  </si>
  <si>
    <t>Р-1.4.0.1.1.0.075</t>
  </si>
  <si>
    <t>Р- 1.4.0.1.3.0.076</t>
  </si>
  <si>
    <t>Р- 1.4.0.1.1.0.077</t>
  </si>
  <si>
    <t>Р- 1.4.0.1.1.0.078</t>
  </si>
  <si>
    <t>Р- 1.4.0.1.1.0.079</t>
  </si>
  <si>
    <t>Р- 1.4.0.1.1.0.080</t>
  </si>
  <si>
    <t>Р- 1.4.0.1.1.0.081</t>
  </si>
  <si>
    <t>Р-1.4.0.0.1.0.083</t>
  </si>
  <si>
    <t>Р-1.4.0.0.1.0.084</t>
  </si>
  <si>
    <t>Р-1.4.0.2.3.0.085</t>
  </si>
  <si>
    <t>Р-1.4.0.0.3.0.092</t>
  </si>
  <si>
    <t>Р-1.4.0.0.3.0.093</t>
  </si>
  <si>
    <t>Р-1.4.0.0.3.0.094</t>
  </si>
  <si>
    <t>Р-1.4.0.0.3.0.095</t>
  </si>
  <si>
    <t>Р-1.4.0.0.3.0.096</t>
  </si>
  <si>
    <t>Р-1.4.0.0.1.0.097</t>
  </si>
  <si>
    <t>Р-1.2.0.0.2.0.099</t>
  </si>
  <si>
    <t>Р-1.2.0.0.1.1.101</t>
  </si>
  <si>
    <t>Р-1.2.0.0.1.1.103</t>
  </si>
  <si>
    <t>Р-1.2.0.0.3.0.105</t>
  </si>
  <si>
    <t>Р-1.2.0.0.3.0.107</t>
  </si>
  <si>
    <t>Р-1.2.0.0.3.0.108</t>
  </si>
  <si>
    <t>Р-1.2.0.0.3.0.109</t>
  </si>
  <si>
    <t>Р-1.2.0.0.3.1.110</t>
  </si>
  <si>
    <t>Р-1.2.0.0.1.1.111</t>
  </si>
  <si>
    <t>Р-1.2.0.0.1.0.112</t>
  </si>
  <si>
    <t>Р-1.2.0.0.1.0.116</t>
  </si>
  <si>
    <t>Р-1.2.0.0.3.1.117</t>
  </si>
  <si>
    <t>Р-1.2.0.0.1.1.118</t>
  </si>
  <si>
    <t>Р-1.2.0.0.1.1.120</t>
  </si>
  <si>
    <t>Р- 1.2.0.0.1.0.121</t>
  </si>
  <si>
    <t>Р- 1.2.0.0.1.0.122</t>
  </si>
  <si>
    <t>Р- 1.2.0.0.1.0.123</t>
  </si>
  <si>
    <t>Р-1.2.0.0.3.0.124</t>
  </si>
  <si>
    <t>Р-1.1.0.0.1.0.125</t>
  </si>
  <si>
    <t>Р-1.4.1.0.1.0.126</t>
  </si>
  <si>
    <t>Р-1.4.0.0.1.0.127</t>
  </si>
  <si>
    <t>Р-1.4.0.1.1.0.129</t>
  </si>
  <si>
    <t>Р-1.4.0.1.1.0.130</t>
  </si>
  <si>
    <t>Р-1.4.0.1.1.0.131</t>
  </si>
  <si>
    <t>Р-1.4.0.1.1.0.132</t>
  </si>
  <si>
    <t>Р-1.4.0.0.1.0.133</t>
  </si>
  <si>
    <t xml:space="preserve">РСНД от 24.10.2018 № 53 "О принятии к  осуществлению части полномочий органов местного самоуправления муниципального образования Борисоглебское  Муромского района </t>
  </si>
  <si>
    <t xml:space="preserve">Проект РСНД  "О принятии к  осуществлению части полномочий органов местного самоуправления муниципального образования  Ковардицкое  Муромского района </t>
  </si>
  <si>
    <t>Проект  РСНД от 24.10.2018 № 53 "О принятии к  осуществлению части полномочий органов местного самоуправления муниципального образования Ковардицкое  Муромского района</t>
  </si>
  <si>
    <t>0800520970</t>
  </si>
  <si>
    <t>0800520990</t>
  </si>
  <si>
    <t>РСНД от 20.06.2017 № 46 "О принятии к  осуществлению части полномочий органов местного самоуправления муниципальных образований Борисоглебское и Ковардицкое  Муромского района</t>
  </si>
  <si>
    <t>РСНД от 24.10.2018 № 52 "О передаче  к  осуществлению части полномочий органов местного самоуправления муниципальных образований Борисоглебское и Ковардицкое  Муромского района</t>
  </si>
  <si>
    <t xml:space="preserve">Решение СНД Муромского района № 73 от 14.09.2016 О передаче к осуществлению части полномочий по решению вопросов местного значения органов местного самоуправления муниципального образования Муромского района"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</si>
  <si>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Решение СНД Муромского района № 73 от 14.09.2016 О ппередаче к осуществлению части полномочий по решению вопросов местного значения органов местного самоуправления муниципального образования Муромского района"</t>
  </si>
  <si>
    <t xml:space="preserve"> РСНД от 24.10.2018 №53 "О принятии к  осуществлению части полномочий органов местного самоуправления муниципального образования Борисоглебское  Муромского района </t>
  </si>
  <si>
    <t>Проек  РСНД "О принятии к осуществлению части полномочий органов местного самоуправления муниципального образования Ковардицкое</t>
  </si>
  <si>
    <t>Постановление Главы администрации района № 552 от 20.06.2018г. Об утверждении Порядка предоставление молодой семье допольнительных соц.выплаты при рождении (усыновлении)одного ребенка.</t>
  </si>
  <si>
    <t xml:space="preserve"> расходных обязательств  Муромского района на 2019-2021 годы </t>
  </si>
  <si>
    <t>608</t>
  </si>
  <si>
    <t>ТЕРРИТОРИАЛЬНАЯ ИЗБИРАТЕЛЬНАЯ КОМИССИЯ МУРОМСКОГО РАЙОНА</t>
  </si>
  <si>
    <t>Расходные обязательства по оказанию муниципальных услуг (выполнение работ)</t>
  </si>
  <si>
    <t>Расходы на обеспечение функций территориальной избирательной комиссии в рамках непрограммных расходов органов местного самоуправления</t>
  </si>
  <si>
    <t xml:space="preserve"> Проект решения СНД Муромского района "О бюджете Муромского района на 2019 год и на плановый период 2020 и 2021 годов"</t>
  </si>
  <si>
    <t>9400019</t>
  </si>
  <si>
    <t>674</t>
  </si>
  <si>
    <t>УПРАВЛЕНИЕ  ОБРАЗОВАНИЯ</t>
  </si>
  <si>
    <t>Р-1.2.0.0.3.1.001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</si>
  <si>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</si>
  <si>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Постановление Главы  района от 21.09.2015  №931 "Об утверждении муниципальной программы "Развитие образования Муромского района на 2016-2021 годы"</t>
  </si>
  <si>
    <t>31.12.2021</t>
  </si>
  <si>
    <t>01 1 01 70490</t>
  </si>
  <si>
    <t>Постановление Главы  района от 22.11.2013 №1498 "О порядке финансирования расходов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средств областной субвенции в муниципальном образовании Муромский район Владимирской области"</t>
  </si>
  <si>
    <t xml:space="preserve">07 </t>
  </si>
  <si>
    <t xml:space="preserve">01 </t>
  </si>
  <si>
    <t xml:space="preserve"> 01 1 01 70490</t>
  </si>
  <si>
    <t>Р-1.2.0.0.1.1.002</t>
  </si>
  <si>
    <t>Расходы на обеспечение деятельности (оказание услуг) детских дошкольных учреждений</t>
  </si>
  <si>
    <t>Решение СНД Муромского района от 19.02.2014 №14 "Об утверждении в новой редакции Положения об организации образования в Муромском районе"</t>
  </si>
  <si>
    <t>01 1 01 ДИ590</t>
  </si>
  <si>
    <t>Постановление Главы  района от 31.12.2010 №1290 "Об утверждении перечня бюджетных и казенных образовательных учреждений подведомственных управлению образования администрации Муромского района"</t>
  </si>
  <si>
    <t>Р-1.2.0.0.1.0.003</t>
  </si>
  <si>
    <t>Постановление Главы района от 31.12.2010 №1290 "Об утверждении перечня бюджетных и казенных образовательных учреждений подведомственных управлению образования администрации Муромского района"</t>
  </si>
  <si>
    <t>Р-1.2.0.0.3.0.004</t>
  </si>
  <si>
    <t>Установка систем безопасности в учреждениях образования, культуры</t>
  </si>
  <si>
    <t>03 0 01 71270</t>
  </si>
  <si>
    <t>Реализация проектов-победителей конкурсов в сфере молодежной политики</t>
  </si>
  <si>
    <t>03 0 01 70630</t>
  </si>
  <si>
    <t>Р-1.2.0.0.1.0.006</t>
  </si>
  <si>
    <t xml:space="preserve">03 </t>
  </si>
  <si>
    <t xml:space="preserve">14 </t>
  </si>
  <si>
    <t>03 0 01 S1270</t>
  </si>
  <si>
    <t>03 1 01 S1270</t>
  </si>
  <si>
    <t>Р-1.2.0.0.3.0.005</t>
  </si>
  <si>
    <t>Содействие трудоустройству незанятых инвалидов на оборудованные (оснащенные) для них рабочие места</t>
  </si>
  <si>
    <t>01 1 01 70830</t>
  </si>
  <si>
    <t xml:space="preserve">Постановление   Главы администрации  района от 23.06.2015  №2015 "Об утверждении Положения о порядке финансирования и расходования средств областного бюджета на содействие трудоустройству незанятых инвалидов на оборудованные (оснащенные) для них рабочие места в оамках государственной программы Владимирской области" </t>
  </si>
  <si>
    <t>23.06.2015</t>
  </si>
  <si>
    <t>Р-1.2.0.0.5.1.006</t>
  </si>
  <si>
    <t>Создание условий для обеспечения содействия в профессиональной ориентации и предпрофессиональной подготовке детей-инвалидов и детей с ограниченными возможностями здоровья, их самоопределении и дальнейшей социализации</t>
  </si>
  <si>
    <t>0110120170</t>
  </si>
  <si>
    <t>Постановление   Главы администрации  района от 04.10.2016 №753 "О распределении денежных средств гранта на реализацию проекта "Выбор за тобой" за счет прочих безвозмездных поступлений от негосударственных организаций"</t>
  </si>
  <si>
    <t>04.10.2016</t>
  </si>
  <si>
    <t xml:space="preserve">Создание в одщеобразовательных организациях, расположенных в сельской местности, условий для занятий физической культурой и спортом </t>
  </si>
  <si>
    <t>31.12.2016</t>
  </si>
  <si>
    <t>Р-1.2.0.0.3.1.007</t>
  </si>
  <si>
    <t xml:space="preserve">Обеспечение государственных гарантий реализации права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</si>
  <si>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01 1 01 70470</t>
  </si>
  <si>
    <t>Постановление Главы района от 11.03.2014 №275 "Об утверждении  Порядка расходования субвенции, предоставляемой из областного бюджета  на обеспечение государственных гарантий 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образовательных организациях, обеспечение дополнительного образования в муниципальных общеобразовательных организациях"</t>
  </si>
  <si>
    <t>Р-1.2.0.0.3.0.008</t>
  </si>
  <si>
    <t>Р-1.2.0.0.3.0.009</t>
  </si>
  <si>
    <t>Грантовая поддержка организаций в сфере образования</t>
  </si>
  <si>
    <t>01 1 01 71480</t>
  </si>
  <si>
    <t>Постановление Главы района от 30.07.2018 №713 "Об утверждении Правил финансирования и расходования иных межбюджетнох трансфертов из областного бюджета бюджету Муромского района Владимирской области на грантовую поддержку организаций в сфере образования</t>
  </si>
  <si>
    <t>30.07.2018</t>
  </si>
  <si>
    <t>01  1 01 71480</t>
  </si>
  <si>
    <t>Р-1.2.0.0.3.0.010</t>
  </si>
  <si>
    <t>Предоставление дополнительного финансового обеспечения мероприятий по организации питания обучающихся 1-4 классов в муниципальных организациях, в частных общеобразовательных организациях по имеющим государственную аккредитацию основным общеобразовательным</t>
  </si>
  <si>
    <t>01 1 01 70510</t>
  </si>
  <si>
    <t>Постановление Главы администрации района от 21.06.2016 №490 "Об утверждении порядка финансирования и расходования субсидий из областного бюджета на предоставление дополнительного финансового обеспечения мероприятий по организации питания обучающихся, воспитанников 1-4 классов муниципальных общеобразовательных организациях, в частных общеобразовательных организациях по имеющим государственную аккредитацию основным общеобразовательним программам"</t>
  </si>
  <si>
    <t>21.06.2016</t>
  </si>
  <si>
    <t>Р-1.2.0.0.3.0.011</t>
  </si>
  <si>
    <t>Поддержка приоритетных направлений развития отрасли образования</t>
  </si>
  <si>
    <t>01 1 01 71470</t>
  </si>
  <si>
    <t>Р-1.2.0.0.1.0.012</t>
  </si>
  <si>
    <t>01 1 01 S1470</t>
  </si>
  <si>
    <t>Р-1.2.0.0.3.0.014</t>
  </si>
  <si>
    <t>Государственная поддержка общеобразовательных организаций Владимирской области, внедряющих инновационные образовательные программы</t>
  </si>
  <si>
    <t>0110170520</t>
  </si>
  <si>
    <t>Постановление Главы администрации  района от 25.07.2016 №581 "Об утверждении Порядка финансирования и расходования иных межбюджетных трансфертов на внедрение инновационных образовательных программ в муниципальных общеобразовательных организациях"</t>
  </si>
  <si>
    <t>25.07.2016</t>
  </si>
  <si>
    <t>Р-1.2.0.0.1.0.013</t>
  </si>
  <si>
    <t>Обеспечение антитеррористической защищенности объектов (территорий) образования</t>
  </si>
  <si>
    <t>01 1 01 S1560</t>
  </si>
  <si>
    <t>Постановление Главы района от 26.03.2018 №317 "Об утверждении Правил финансирования и расходования субсидий из областного бюджета бюджету Муромского района Владимирской области на обеспечение антитеррористической защищенности объектов (территорий) образования</t>
  </si>
  <si>
    <t>26.03.2018</t>
  </si>
  <si>
    <t>Предоставление компенсации расходов на оплату помещений, отопления и освещения отдельным категориям граждан в сфере образования</t>
  </si>
  <si>
    <t>01 1 03 70590</t>
  </si>
  <si>
    <t>Постановление Главы  района от 21.12.2015 №1218 "Об утверждении Порядка финансирования и расходования субсидии из областного бюджета на возмещение расходов, связанных с предоставлением мер социальной поддержки по оплате жилого помещения, отопления и освещения в соответствии с частью 2 статьи 41, статьями 42, 42-1 главы 14 Закона Владимирской области от 02.10.2007 №120-ОЗ "О социальной поддержке и социальной обслуживании отдельных категорий граждан во Владимирской области""</t>
  </si>
  <si>
    <t>Р-1.2.0.0.3.0.015</t>
  </si>
  <si>
    <t>Оснащение пунктов проведения экзаменов системы видеонаблюдения при проведении государственной итоговой аттестации по образовательным программам среднего общего образования</t>
  </si>
  <si>
    <t>01 1 01 70960</t>
  </si>
  <si>
    <t>Постановление Главы района от 06.04.2015 №456 "Об утверждении Порядка финансирования и расходования средств областного бюджета на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образования" (с изменениями)</t>
  </si>
  <si>
    <t>Р-1.2.0.0.3.0.016</t>
  </si>
  <si>
    <t>Приобретение транспортных средств для подвоза обучающихся сельских школ</t>
  </si>
  <si>
    <t>01 1 01 71320</t>
  </si>
  <si>
    <t>Постановление Главы администрации района от 24.05.2016 №373 "Об утверждении Порядка финансирования и расходования иных межбюджетных трансфертов, предоставляемых из областного бюджета на пробретение транспортных средств для подвоза обучающихся сельский школ Муромского района Владимирской области"</t>
  </si>
  <si>
    <t>Р-1.2.0.0.3.0.017</t>
  </si>
  <si>
    <t>Оснащение техническими средствами обучения, оборудованием и учебно-метадическими материалами детских автогородков</t>
  </si>
  <si>
    <t>01 1 01 71360</t>
  </si>
  <si>
    <t>Постановление  Главы администрации  района от 24.04.2017 №467 "Об утверждении Правил  финансирования и расходования субсидии из областного бюджета бюджету Муромского района Владимирской области на оснащение техническими средствами обучения, оборудованием и учебно-методическими материалами детских автогородков"</t>
  </si>
  <si>
    <t>Р-1.2.0.0.3.0.018</t>
  </si>
  <si>
    <t>Обеспечение профилактики детского дорожно-транспортного травматизма</t>
  </si>
  <si>
    <t>Р-1.2.0.0.3.0.019</t>
  </si>
  <si>
    <t>Повышение качества образования в школах с низкими результатами обучения и в школах, функционирующих в неблагоприятных социальных условий, путем реализации региональных проектов и распространение их результатов</t>
  </si>
  <si>
    <t>01 1 01 71440</t>
  </si>
  <si>
    <t>Постановление Главы администрации Муромского района от 17.05.2017 №567 "Об утверждении Порядка финансирования и расходования иных межбюджетных трансфертов на повышение качества образования в школах с низкими результатами обучения и в школах, функционирубщих в неблагоприятных социальных условиях, путем реализации региональных пректов и распространение их результатов"</t>
  </si>
  <si>
    <t>Р-1.2.0.0.3.0.020</t>
  </si>
  <si>
    <t xml:space="preserve">Оснащение медицинского блока отделений организаций медицинской помощи несовершеннолетних обучающихся в образовательных организациях, реализующих основные образлвательные программы </t>
  </si>
  <si>
    <t>01 1 01 71510</t>
  </si>
  <si>
    <t xml:space="preserve"> 01 1 01 71510</t>
  </si>
  <si>
    <t>Р-1.2.0.0.3.0.021</t>
  </si>
  <si>
    <t>01 1 01 71560</t>
  </si>
  <si>
    <t xml:space="preserve">02 </t>
  </si>
  <si>
    <t>Р-1.2.0.0.1.0.022</t>
  </si>
  <si>
    <t xml:space="preserve">Предоставление дополнительного финансового обеспечения мероприятий по организации питания обучающихся 1-4 классов в муниципальных организациях, в частных общеобразовательных организациях по имеющим государственную аккредитацию основным общеобразовательным программам </t>
  </si>
  <si>
    <t>01 1 01 S0510</t>
  </si>
  <si>
    <t>Р-1.2.0.0.1.0.023</t>
  </si>
  <si>
    <t>01 1 01 S1360</t>
  </si>
  <si>
    <t>Постановление Главы администрации  района от 24.04.2017 № 467 "Об утверждении Правил  финансирования и расходования субсидии из областного бюджета бюджету Муромского района Владимирской области на оснащение техническими средствами обучения, оборудованием и учебно-методическими материалами детских автогородков"</t>
  </si>
  <si>
    <t>Р-1.2.0.0.3.0.024</t>
  </si>
  <si>
    <t>Р-1.2.0.0.3.0.025</t>
  </si>
  <si>
    <t>01 1 01 S1510</t>
  </si>
  <si>
    <t>Р-1.2.0.0.2.0.026</t>
  </si>
  <si>
    <t>01 1 01 R0970</t>
  </si>
  <si>
    <t>Постановление  Главы администрации района от 04.06.2015 №632 "Об утвержденими перечня мероприятий по созданию условий для занятий физической культурой и спортом в образовательных организациях"</t>
  </si>
  <si>
    <t>24.06.2015</t>
  </si>
  <si>
    <t>Р-1.2.0.0.3.0.027</t>
  </si>
  <si>
    <t>Р-1.2.0.0.1.0.028</t>
  </si>
  <si>
    <t>01  1 01 L0970</t>
  </si>
  <si>
    <t>01 1 01 L0970</t>
  </si>
  <si>
    <t>Р-1.2.0.0.1.0.029</t>
  </si>
  <si>
    <t>Питание льготной категории учащихся 5-9 классов в муниципальных образовательных организациях</t>
  </si>
  <si>
    <t>Постановление Главы района от 31.12.2008 №1269 "Об утверждении Положения об организации питания в муниципальных общеобразовательных учреждениях Муромского района"</t>
  </si>
  <si>
    <t>31.12.2008</t>
  </si>
  <si>
    <t>01 1 01 Ш0520</t>
  </si>
  <si>
    <t>Р-1.2.0.0.1.1.030</t>
  </si>
  <si>
    <t xml:space="preserve">Расходы на обеспечение деятельности (оказание услуг) общеобразовательных учреждений </t>
  </si>
  <si>
    <t>01 1 01 ШД590</t>
  </si>
  <si>
    <t>Решение СНД Муромского района от 19.02.2014 N 14 "Об утверждении в новой редакции Положения об организации образования в Муромском районе"</t>
  </si>
  <si>
    <t>Р-1.2.0.0.1.0.031</t>
  </si>
  <si>
    <t>Р-1.2.0.0.3.0.032</t>
  </si>
  <si>
    <t>Оздоровление детей в каникулярное время</t>
  </si>
  <si>
    <t>01 1 02 70500</t>
  </si>
  <si>
    <t>Постановление Главы  района от 26.04.2013 № 537 "Об организации отдыха, оздоровления и занятости детей и подростков"</t>
  </si>
  <si>
    <t>26.04.2013</t>
  </si>
  <si>
    <t>не установлено</t>
  </si>
  <si>
    <t>Р-1.2.0.0.1.0.033</t>
  </si>
  <si>
    <t>01 1 02 S0500</t>
  </si>
  <si>
    <t>Расходы на выплаты  по оплате труда работников муниципальных органов</t>
  </si>
  <si>
    <t>Решение СНД Муромского района от 19.02.2014 N 13 "Об утверждении в новой редакции Положения об управлении образования администрации Муромского района"</t>
  </si>
  <si>
    <t>01 4 01 00110</t>
  </si>
  <si>
    <t>01 4 01 00190</t>
  </si>
  <si>
    <t>01 4 01 0190</t>
  </si>
  <si>
    <t>Организация отдвха детей и их оздоровление загородного типа</t>
  </si>
  <si>
    <t xml:space="preserve">01 1 02 21122 </t>
  </si>
  <si>
    <t>01 1 02 21122</t>
  </si>
  <si>
    <t>Р-1.1.0.0.1.0.035</t>
  </si>
  <si>
    <t xml:space="preserve">Расходы на обеспечение деятельности (оказание услуг) МКУ "Центр бухгалтерского учета и методической работы системы образования" </t>
  </si>
  <si>
    <t>Постановление Главы района  от 19.09.2013 №1145 "О создании муниципального казенного учреждения Муромского района "Центр бухгалтерского учета и методической работы системы образования"</t>
  </si>
  <si>
    <t>01 4 02 ЦЮ590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</si>
  <si>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</si>
  <si>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учреждений</t>
  </si>
  <si>
    <t>Прочая закупка товаров, работ и услуг для обеспечения государственных (муниципальных) нужд / Прочая закупка товаров, работ и услуг</t>
  </si>
  <si>
    <t>Р-1.1.0.0.1.0.036</t>
  </si>
  <si>
    <t>Налог на благоустроенное помещение (квартиры) для детей-сирот, детей, оставшихся без попечения родителей, лиц из числа детей-сирот и детей, оставшихся без попечения родителей</t>
  </si>
  <si>
    <t>01 4 03 25160</t>
  </si>
  <si>
    <t>Р-1.2.0.0.3.0.037</t>
  </si>
  <si>
    <t>Социальная  поддержка детей-инвалидов дошкольного возраста</t>
  </si>
  <si>
    <t>Постановление Главы администрации района от 21.06.2016 №489 "Об утверждении Порядка финансирования и расходования субвенции из областного бюджета на социальную поддержку детей-инвалидов дошкольного возраста"</t>
  </si>
  <si>
    <t>01 1 01 70540</t>
  </si>
  <si>
    <t>Р-1.2.0.0.3.0.038</t>
  </si>
  <si>
    <t xml:space="preserve">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</si>
  <si>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Постановление Главы района от 26.09.2013 №1190 "О порядке предоставления компенсации части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образования"</t>
  </si>
  <si>
    <t>01 1 01 70560</t>
  </si>
  <si>
    <t xml:space="preserve">10 </t>
  </si>
  <si>
    <t>Р-1.4.0.0.3.0.039</t>
  </si>
  <si>
    <t>Содержание ребенка в семье опекуна и приемной семье, а также вознаграждение , причитающиеся приемному родителю</t>
  </si>
  <si>
    <t>Постановление Главы  района от 05.08.2014 №890 " Об утверждении Порядка финансирования и расходования средств областного бюджета на государственное обеспечение и социальную поддержку детей-сирот и детей, оставшихся без попечения родителей, лиц из числа детей-сирот и детей, оставшихся без попечения родителей"</t>
  </si>
  <si>
    <t>15.08.2014</t>
  </si>
  <si>
    <t>01 2 01 70650</t>
  </si>
  <si>
    <t>Р-1.4.0.1.3.0.040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</si>
  <si>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</si>
  <si>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01 2 01 R0820   01 2 01 71420</t>
  </si>
  <si>
    <t>Постановление Главы  района от 20.10.2014 №1273 " Об утверждении Порядка финансирования и расходования субвенций из областного бюджета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</si>
  <si>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20.10.2014</t>
  </si>
  <si>
    <t xml:space="preserve">Бюджетные инвестиции на приобретение объектов недвижимого имущества и государственную (муниципальную) собственность </t>
  </si>
  <si>
    <t>01 2 01 R0820</t>
  </si>
  <si>
    <t>412</t>
  </si>
  <si>
    <t>01 2 01 71420</t>
  </si>
  <si>
    <t>Р-1.4.0.0.3.0.041</t>
  </si>
  <si>
    <t>Обеспечение полномочий по организации и осуществлению деятельности  по опеке и попечительству в отнощении несовершеннолетних граждан</t>
  </si>
  <si>
    <t>Постановление Главы администрации района от 28.03.2016 № 215 "Об утверждении Порядка финансирования и расходования субвенции из областного бюджета на обеспечение полномочий по организации и осуществлению беятельности по опеке и попечительству в отношении несовершеннолетних граждан в Муромском районе"</t>
  </si>
  <si>
    <t>01 4 01 70070</t>
  </si>
  <si>
    <t>Иные выплаты персоналу государственных (муниципальных) органов , за исключением фонда оплаты труда</t>
  </si>
  <si>
    <t xml:space="preserve">Взносы по обязательному страхованию на выплаты денежного содержания и иные выплаты работникам государственных (муниципальных) органов </t>
  </si>
  <si>
    <t>Р-2.2.0.0.1.0.001</t>
  </si>
  <si>
    <t>Р-2.2.2.0.3.0.002</t>
  </si>
  <si>
    <t>Постановление  Главы администрации района от 21.06.2016 №489 "Об утверждении Порядка финансирования и расходования субвенции из областного бюджета на социальную поддержку детей-инвалидов дошкольного возраста"</t>
  </si>
  <si>
    <t>Р-2.2.1.0.3.0.003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</si>
  <si>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</si>
  <si>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Р-2.0.2.0.3.0.004</t>
  </si>
  <si>
    <t>Постановление Главы района от 05.08.2014 №890 " Об утверждении Порядка финансирования и расходования средств областного бюджета на государственное обеспечение и социальную поддержку детей-сирот и детей, оставшихся без попечения родителей, лиц из числа детей-сирот и детей, оставшихся без попечения родителей"</t>
  </si>
  <si>
    <t>Р-2.0.1.0.3.0.005</t>
  </si>
  <si>
    <t xml:space="preserve">01 2 01 70650 </t>
  </si>
  <si>
    <t>Постановление  Главы   района от 21.09.2015  №933 "Об утверждении муниципальной программы "Обеспечение общественного порядка и профилактики правонарушений в Муромском районе на  2016-2021 годы"</t>
  </si>
  <si>
    <t>Постановление Главы района от 21.09.2015  №933 "Об утверждении муниципальной программы "Обеспечение общественного порядка и профилактики правонарушений в Муромском районе на  2016-2021 годы"</t>
  </si>
  <si>
    <t>Постановление Главы района от 21.09.2015  № 931 "Об утверждении муниципальной программы "Развитие образования Муромского района на 2016-2021  годы"</t>
  </si>
  <si>
    <t>Постановление Главы района от 21.09.2015  №931 "Об утверждении муниципальной программы "Развитие образования Муромского района на 2016-2021  годы"</t>
  </si>
  <si>
    <t>Постановление Главы   района от 21.09.2015  №931 "Об утверждении муниципальной программы "Развитие образования Муромского района на 2016-2021  годы"</t>
  </si>
  <si>
    <t>692</t>
  </si>
  <si>
    <t>ФИНАНСОВОЕ УПРАВЛЕНИЕ -ВСЕГО</t>
  </si>
  <si>
    <t>Р-1.4.0.0.4.0.001</t>
  </si>
  <si>
    <t>Расходы на выплаты по оплате труда работников 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</si>
  <si>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Решение СНД Муромского района от 30.11.2005г .№ 16 "Об учреждении  финансового управления администрации Муромского района Владимирской области"</t>
  </si>
  <si>
    <t>1460100110</t>
  </si>
  <si>
    <t>Постановление Главы района от 21.09.2015 № 944 "Об утверждении муниципальной программы Муромского района «Управление муниципальными финансами и муниципальным долгом Муромского района»</t>
  </si>
  <si>
    <t xml:space="preserve"> Фонд оплаты труда государственных (муниципальных) органов</t>
  </si>
  <si>
    <t>Р-1.4.0.0.4.0.002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</si>
  <si>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</si>
  <si>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1460100190</t>
  </si>
  <si>
    <t>Постановление  Главы  района от 21.09.2015 № 944 "Об утверждении муниципальной программы Муромского района «Управление муниципальными финансами и муниципальным долгом Муромского района»</t>
  </si>
  <si>
    <t xml:space="preserve"> Прочая закупка товаров, работ и услуг для обеспечения государственных (муниципальных) нужд/  Прочая закупка товаров, работ и услуг</t>
  </si>
  <si>
    <t>Р-1.1.0.0.4.0.003</t>
  </si>
  <si>
    <t>Иные межбюджетные трансферты передаваемые бюджету Муромского района из бюджета муниципального образования Борисоглебское  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</t>
  </si>
  <si>
    <t>Постановление Главы  района от 21.09.2015 № 944 "Об утверждении муниципальной программы Муромского района «Управление муниципальными финансами и муниципальным долгом Муромского района»</t>
  </si>
  <si>
    <t>1460385010</t>
  </si>
  <si>
    <t xml:space="preserve">Решение Совета народных депутатов Муромского района от 14.09.2016 №82 "О принятии к осуществлению части полномочий органов местного самоуправления Борисоглебского и Ковардицкого сельских поселений, входящих в состав муниципального  образования Муромский район"            </t>
  </si>
  <si>
    <t xml:space="preserve">Решение Совета народных депутатов Муромского района от 18.10.2017 №49 "О принятии к осуществлению части полномочий органов местного самоуправления муниципальных образований Борисоглебское и Ковардицкое"          </t>
  </si>
  <si>
    <t xml:space="preserve">Решение Совета народных депутатов Муромского района от 24.10.2018 №53 "О принятии к осуществлению части полномочий органов местного самоуправления муниципального образования Борисоглебское" </t>
  </si>
  <si>
    <t xml:space="preserve"> Взносы по обязательному социальному страхованию работников и иные выплаты работникам учреждений</t>
  </si>
  <si>
    <t>Р-1.4.0.0.4.0.004</t>
  </si>
  <si>
    <t>Постановление  Главы района от 21.09.2015 № 944 "Об утверждении муниципальной программы Муромского района «Управление муниципальными финансами и муниципальным долгом Муромского района»</t>
  </si>
  <si>
    <t>0,0</t>
  </si>
  <si>
    <t xml:space="preserve">Решение Совета народных депутатов Муромского района от 18.10.2017 №49 "О принятии к осуществлению части полномочий органов местного самоуправления муниципальных образований Борисоглебское и Ковардицкое"            </t>
  </si>
  <si>
    <t>Фонд оплаты труда государственных (муниципальных) органов</t>
  </si>
  <si>
    <t>Р-1.1.0.0.4.0.005</t>
  </si>
  <si>
    <t xml:space="preserve">Иные межбюджетные трансферты, передаваемые бюджету Муромского района из бюджета муниципального образования Ковардицкое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</t>
  </si>
  <si>
    <t>1460386010</t>
  </si>
  <si>
    <t xml:space="preserve">Проект Решения Совета народных депутатов Муромского района "О принятии к осуществлению части полномочий органов местного самоуправления муниципального образования Ковардицкое" </t>
  </si>
  <si>
    <t xml:space="preserve">            Фонд оплаты труда учреждений</t>
  </si>
  <si>
    <t>Взносы по обязательному социальному страхованию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</si>
  <si>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нужд/ Прочая закупка товаров, работ и услуг</t>
  </si>
  <si>
    <t>п.1.1.1</t>
  </si>
  <si>
    <t>Расходы на обеспечение деятельности (оказание услуг) муниципального казенного учреждения «Финансовый центр»</t>
  </si>
  <si>
    <t>Постановление Главы  района от 18.07.2011г .№ 805 "О создании муниципального казенного учреждения  Муромского района «Финансовый центр»</t>
  </si>
  <si>
    <t>14602ФЦ590</t>
  </si>
  <si>
    <t xml:space="preserve"> Фонд оплаты труда учреждений</t>
  </si>
  <si>
    <t xml:space="preserve"> Иные выплаты персоналу учреждений, за исключением фонда оплаты труда</t>
  </si>
  <si>
    <t>Р-1.4.0.0.1.0.008</t>
  </si>
  <si>
    <t xml:space="preserve">Выполнение условий финансирования участия в государственных программах Владимирской области в рамках непрограммных расходов органов местного самоуправления </t>
  </si>
  <si>
    <t xml:space="preserve">Постановление Главы администрации Муромского района от 03.08.2017№873 "Об основных направлениях  бюджетной и налоговой политики Муромского района и других исходных данных для составления проекта бюджета Муромского района на 2018 год и плановый период 2019и 2020 годов"
</t>
  </si>
  <si>
    <t>9990020130</t>
  </si>
  <si>
    <t>Постановление Главы администрации Муромского района от 28.09.2018 №893 "Об основных направлениях  бюджетной и налоговой политики Муромского района и других исходных данных для составления проекта бюджета Муромского района на 2019 год и плановый период 2020 и 2021 годов"</t>
  </si>
  <si>
    <t>Выполнение других обязательств государства</t>
  </si>
  <si>
    <t>9990029990</t>
  </si>
  <si>
    <t>Расходные обязательства по предоставлению межбюджетных трансфертов (за исключением межбюджетных трансфертов для исполнения публичных нормативных обязательств и публичных обязательств)</t>
  </si>
  <si>
    <t>Р-4.0.0.0.4.0.009</t>
  </si>
  <si>
    <t>Реализация полномочий органов государственной власти Владимирской области по расчету и предоставлению дотаций бюджетам сельских поселений (Межбюджетные трансферты)</t>
  </si>
  <si>
    <t xml:space="preserve">Решение СНД Муромского района от 20.11.2014 №62 "Об утверждении Положения о межбюджетных отношениях в муниципальном образовании Муромский район" </t>
  </si>
  <si>
    <t>20.11.2014</t>
  </si>
  <si>
    <t>1430470860</t>
  </si>
  <si>
    <t>Перечисления другим бюджетам бюджетной системы Российской Федерации</t>
  </si>
  <si>
    <t>511</t>
  </si>
  <si>
    <t>Р-4.0.0.0.4.0.010</t>
  </si>
  <si>
    <t>Выравнивание бюджетной обеспеченности муниципального образования  Борисоглебское  Муромского района (Межбюджетные трансферты)</t>
  </si>
  <si>
    <t>Решение СНД Муромского района от 20.11.2014 № 62 "Об утверждении Положения о межбюджетных отношениях в муниципальном образовании Муромский район"</t>
  </si>
  <si>
    <t>1430481010</t>
  </si>
  <si>
    <t xml:space="preserve"> </t>
  </si>
  <si>
    <t>Р-4.0.0.0.4.0.011</t>
  </si>
  <si>
    <t>Выравнивание бюджетной обеспеченности муниципального образования Ковардицкое  Муромского района (Межбюджетные трансферты)</t>
  </si>
  <si>
    <t>Решение СНД Муромского района от 20.11.2014 №62 "Об утверждении Положения о межбюджетных отношениях в муниципальном образовании Муромский район"</t>
  </si>
  <si>
    <t>1430482010</t>
  </si>
  <si>
    <t>Р-4.0.0.0.4.0.012</t>
  </si>
  <si>
    <t>Межбюджетные трансферты на сбалансированность бюджетов муниципальных образований из бюджета Муромского района (Межбюджетные трансферты)</t>
  </si>
  <si>
    <t>1430480000</t>
  </si>
  <si>
    <t>392,2</t>
  </si>
  <si>
    <t>Р-4.0.0.0.4.0.013</t>
  </si>
  <si>
    <t>Постановление  Главы  района от 21.09.2015 № 944  "Об утверждении муниципальной программы Муромского района «Управление муниципальными финансами и муниципальным долгом Муромского района»"</t>
  </si>
  <si>
    <t>1430481030</t>
  </si>
  <si>
    <t xml:space="preserve"> Решение Совета народных депутатов Муромского района от 21.12.2016 №102 "О бюджете Муромского района на 2017 год и на плановый период 2018 и 2019 годов</t>
  </si>
  <si>
    <t>п.22</t>
  </si>
  <si>
    <t xml:space="preserve"> Решение Совета народных депутатов Муромского района от 20.12.2017 №66 "О бюджете Муромского района на 2018 год и на плановый период 2019 и 2020 годов</t>
  </si>
  <si>
    <t>Р-4.0.0.0.4.0.014</t>
  </si>
  <si>
    <t>Постановление Главы района от 21.09.2015 № 944 "Об утверждении муниципальной программы Муромского района «Управление муниципальными финансами и муниципальным долгом Муромского района»"</t>
  </si>
  <si>
    <t>1430482030</t>
  </si>
  <si>
    <t>Решение Совета народных депутатов Муромского района от 20.11.2014 № 62 «Об утверждении Положения о межбюджетных отношениях в муниципальном образовании Муромский район»</t>
  </si>
  <si>
    <t>Постановление Главы администрации Муромского района от23.01.2015 №69 "Об оутверждении Методики предоставления межбюджетных трансфетов, передаваемых бюджетам сельских поселдений из бюджета Муромского района"</t>
  </si>
  <si>
    <t>Расходные обязательства по обслуживанию муниципального долга Муромского района</t>
  </si>
  <si>
    <t>Процентные платежи по муниципальному долгу (Обслуживание государственного (муниципального) долга)</t>
  </si>
  <si>
    <t xml:space="preserve"> Решение Совета народных депутатов Муромского района от 24.09.2008 № 112 "Об утвержденеии Положения о порядке осуществления муниципальных заимствований,осуществления и управления муниципальным долгоми в муниципальном образовании Муромский район"</t>
  </si>
  <si>
    <t>1440220960</t>
  </si>
  <si>
    <t>Р-5.0.0.0.1.0.015</t>
  </si>
  <si>
    <t>Обслуживание муниципального долга</t>
  </si>
  <si>
    <t>730</t>
  </si>
  <si>
    <t xml:space="preserve">Начальник финансового </t>
  </si>
  <si>
    <t>управления администрации района</t>
  </si>
  <si>
    <t>Г.А. Сафонова</t>
  </si>
  <si>
    <t>Исп. Е.Ф. Могайбо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</si>
</sst>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0000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Arial Cyr"/>
      <charset val="204"/>
    </font>
    <font>
      <sz val="10"/>
      <color indexed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F0F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8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868">
    <xf numFmtId="0" fontId="0" fillId="0" borderId="0" xfId="0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2" borderId="0" xfId="0" applyFont="1" applyFill="1" applyBorder="1"/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9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6" fillId="8" borderId="0" xfId="0" applyFont="1" applyFill="1" applyBorder="1" applyAlignment="1">
      <alignment horizontal="center" vertical="center"/>
    </xf>
    <xf numFmtId="4" fontId="15" fillId="8" borderId="0" xfId="0" applyNumberFormat="1" applyFont="1" applyFill="1" applyBorder="1" applyAlignment="1">
      <alignment horizontal="center" vertical="center"/>
    </xf>
    <xf numFmtId="4" fontId="7" fillId="8" borderId="0" xfId="0" applyNumberFormat="1" applyFont="1" applyFill="1" applyBorder="1" applyAlignment="1">
      <alignment vertical="center"/>
    </xf>
    <xf numFmtId="4" fontId="13" fillId="8" borderId="0" xfId="0" applyNumberFormat="1" applyFont="1" applyFill="1" applyBorder="1" applyAlignment="1">
      <alignment vertical="center"/>
    </xf>
    <xf numFmtId="0" fontId="13" fillId="8" borderId="0" xfId="0" applyFont="1" applyFill="1" applyBorder="1" applyAlignment="1">
      <alignment vertical="center"/>
    </xf>
    <xf numFmtId="0" fontId="9" fillId="8" borderId="0" xfId="0" applyFont="1" applyFill="1" applyBorder="1" applyAlignment="1">
      <alignment vertical="center"/>
    </xf>
    <xf numFmtId="0" fontId="7" fillId="8" borderId="7" xfId="0" applyFont="1" applyFill="1" applyBorder="1" applyAlignment="1">
      <alignment vertical="center"/>
    </xf>
    <xf numFmtId="0" fontId="7" fillId="8" borderId="9" xfId="0" applyFont="1" applyFill="1" applyBorder="1" applyAlignment="1">
      <alignment vertical="center"/>
    </xf>
    <xf numFmtId="0" fontId="7" fillId="8" borderId="8" xfId="0" applyFont="1" applyFill="1" applyBorder="1" applyAlignment="1">
      <alignment vertical="center"/>
    </xf>
    <xf numFmtId="0" fontId="11" fillId="8" borderId="0" xfId="0" applyFont="1" applyFill="1" applyBorder="1"/>
    <xf numFmtId="0" fontId="7" fillId="9" borderId="0" xfId="0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9" fillId="9" borderId="0" xfId="0" applyFont="1" applyFill="1" applyAlignment="1">
      <alignment vertical="center"/>
    </xf>
    <xf numFmtId="49" fontId="12" fillId="8" borderId="8" xfId="0" applyNumberFormat="1" applyFont="1" applyFill="1" applyBorder="1" applyAlignment="1">
      <alignment vertical="center" wrapText="1"/>
    </xf>
    <xf numFmtId="49" fontId="12" fillId="8" borderId="6" xfId="0" applyNumberFormat="1" applyFont="1" applyFill="1" applyBorder="1" applyAlignment="1">
      <alignment vertical="center" wrapText="1"/>
    </xf>
    <xf numFmtId="49" fontId="12" fillId="8" borderId="12" xfId="0" applyNumberFormat="1" applyFont="1" applyFill="1" applyBorder="1" applyAlignment="1">
      <alignment vertical="center" wrapText="1"/>
    </xf>
    <xf numFmtId="49" fontId="12" fillId="8" borderId="10" xfId="0" applyNumberFormat="1" applyFont="1" applyFill="1" applyBorder="1" applyAlignment="1">
      <alignment vertical="center" wrapText="1"/>
    </xf>
    <xf numFmtId="0" fontId="7" fillId="10" borderId="0" xfId="0" applyFont="1" applyFill="1" applyAlignment="1">
      <alignment vertical="center"/>
    </xf>
    <xf numFmtId="4" fontId="6" fillId="8" borderId="2" xfId="0" applyNumberFormat="1" applyFont="1" applyFill="1" applyBorder="1" applyAlignment="1">
      <alignment horizontal="center" vertical="center" textRotation="90" wrapText="1"/>
    </xf>
    <xf numFmtId="49" fontId="9" fillId="8" borderId="2" xfId="0" applyNumberFormat="1" applyFont="1" applyFill="1" applyBorder="1" applyAlignment="1">
      <alignment horizontal="center" vertical="center" wrapText="1"/>
    </xf>
    <xf numFmtId="2" fontId="9" fillId="8" borderId="2" xfId="0" applyNumberFormat="1" applyFont="1" applyFill="1" applyBorder="1" applyAlignment="1">
      <alignment horizontal="center" vertical="center"/>
    </xf>
    <xf numFmtId="3" fontId="7" fillId="8" borderId="2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14" fontId="6" fillId="8" borderId="2" xfId="0" applyNumberFormat="1" applyFont="1" applyFill="1" applyBorder="1" applyAlignment="1">
      <alignment horizontal="center" vertical="center" textRotation="90" wrapText="1"/>
    </xf>
    <xf numFmtId="49" fontId="7" fillId="8" borderId="5" xfId="0" applyNumberFormat="1" applyFont="1" applyFill="1" applyBorder="1" applyAlignment="1">
      <alignment vertical="center" wrapText="1"/>
    </xf>
    <xf numFmtId="49" fontId="7" fillId="8" borderId="8" xfId="0" applyNumberFormat="1" applyFont="1" applyFill="1" applyBorder="1" applyAlignment="1">
      <alignment vertical="center" wrapText="1"/>
    </xf>
    <xf numFmtId="0" fontId="6" fillId="8" borderId="9" xfId="0" applyFont="1" applyFill="1" applyBorder="1" applyAlignment="1">
      <alignment horizontal="center" vertical="center" textRotation="90" wrapText="1"/>
    </xf>
    <xf numFmtId="14" fontId="6" fillId="8" borderId="12" xfId="0" applyNumberFormat="1" applyFont="1" applyFill="1" applyBorder="1" applyAlignment="1">
      <alignment horizontal="center" vertical="center" textRotation="90" wrapText="1"/>
    </xf>
    <xf numFmtId="0" fontId="6" fillId="8" borderId="12" xfId="0" applyFont="1" applyFill="1" applyBorder="1" applyAlignment="1">
      <alignment horizontal="center" vertical="center" textRotation="90" wrapText="1"/>
    </xf>
    <xf numFmtId="0" fontId="6" fillId="8" borderId="2" xfId="1" applyFont="1" applyFill="1" applyBorder="1" applyAlignment="1">
      <alignment horizontal="justify" vertical="center" wrapText="1"/>
    </xf>
    <xf numFmtId="0" fontId="6" fillId="8" borderId="10" xfId="0" applyFont="1" applyFill="1" applyBorder="1" applyAlignment="1">
      <alignment horizontal="center" vertical="center" textRotation="90" wrapText="1"/>
    </xf>
    <xf numFmtId="49" fontId="6" fillId="8" borderId="1" xfId="0" applyNumberFormat="1" applyFont="1" applyFill="1" applyBorder="1" applyAlignment="1">
      <alignment horizontal="center" vertical="center" textRotation="90" wrapText="1"/>
    </xf>
    <xf numFmtId="49" fontId="7" fillId="8" borderId="2" xfId="0" applyNumberFormat="1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vertical="center" wrapText="1"/>
    </xf>
    <xf numFmtId="14" fontId="6" fillId="8" borderId="13" xfId="0" applyNumberFormat="1" applyFont="1" applyFill="1" applyBorder="1" applyAlignment="1">
      <alignment horizontal="center" vertical="center" textRotation="90" wrapText="1"/>
    </xf>
    <xf numFmtId="49" fontId="12" fillId="8" borderId="5" xfId="0" applyNumberFormat="1" applyFont="1" applyFill="1" applyBorder="1" applyAlignment="1">
      <alignment vertical="center" wrapText="1"/>
    </xf>
    <xf numFmtId="49" fontId="12" fillId="8" borderId="13" xfId="0" applyNumberFormat="1" applyFont="1" applyFill="1" applyBorder="1" applyAlignment="1">
      <alignment vertical="center" wrapText="1"/>
    </xf>
    <xf numFmtId="0" fontId="7" fillId="8" borderId="8" xfId="0" applyFont="1" applyFill="1" applyBorder="1" applyAlignment="1">
      <alignment vertical="center" wrapText="1"/>
    </xf>
    <xf numFmtId="0" fontId="7" fillId="8" borderId="6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center" vertical="center" textRotation="90"/>
    </xf>
    <xf numFmtId="14" fontId="6" fillId="8" borderId="4" xfId="0" applyNumberFormat="1" applyFont="1" applyFill="1" applyBorder="1" applyAlignment="1">
      <alignment horizontal="center" vertical="center" textRotation="90"/>
    </xf>
    <xf numFmtId="0" fontId="7" fillId="8" borderId="1" xfId="0" applyFont="1" applyFill="1" applyBorder="1" applyAlignment="1">
      <alignment vertical="center" wrapText="1"/>
    </xf>
    <xf numFmtId="49" fontId="7" fillId="8" borderId="1" xfId="0" applyNumberFormat="1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164" fontId="6" fillId="8" borderId="2" xfId="7" applyNumberFormat="1" applyFont="1" applyFill="1" applyBorder="1" applyAlignment="1">
      <alignment horizontal="justify" vertical="center" wrapText="1"/>
    </xf>
    <xf numFmtId="0" fontId="6" fillId="8" borderId="7" xfId="0" applyFont="1" applyFill="1" applyBorder="1" applyAlignment="1">
      <alignment horizontal="center" vertical="center" wrapText="1"/>
    </xf>
    <xf numFmtId="49" fontId="6" fillId="8" borderId="13" xfId="0" applyNumberFormat="1" applyFont="1" applyFill="1" applyBorder="1" applyAlignment="1">
      <alignment horizontal="justify" vertical="center" wrapText="1"/>
    </xf>
    <xf numFmtId="49" fontId="7" fillId="8" borderId="4" xfId="0" applyNumberFormat="1" applyFont="1" applyFill="1" applyBorder="1" applyAlignment="1">
      <alignment vertical="center" wrapText="1"/>
    </xf>
    <xf numFmtId="14" fontId="6" fillId="8" borderId="10" xfId="0" applyNumberFormat="1" applyFont="1" applyFill="1" applyBorder="1" applyAlignment="1">
      <alignment horizontal="center" vertical="center" textRotation="90" wrapText="1"/>
    </xf>
    <xf numFmtId="49" fontId="6" fillId="8" borderId="2" xfId="0" applyNumberFormat="1" applyFont="1" applyFill="1" applyBorder="1" applyAlignment="1">
      <alignment horizontal="center" vertical="center" wrapText="1"/>
    </xf>
    <xf numFmtId="0" fontId="6" fillId="8" borderId="11" xfId="0" applyNumberFormat="1" applyFont="1" applyFill="1" applyBorder="1" applyAlignment="1">
      <alignment vertical="center" wrapText="1"/>
    </xf>
    <xf numFmtId="0" fontId="6" fillId="8" borderId="4" xfId="0" applyNumberFormat="1" applyFont="1" applyFill="1" applyBorder="1" applyAlignment="1">
      <alignment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 textRotation="90" wrapText="1" readingOrder="1"/>
    </xf>
    <xf numFmtId="0" fontId="6" fillId="8" borderId="14" xfId="0" applyFont="1" applyFill="1" applyBorder="1" applyAlignment="1">
      <alignment vertical="center" wrapText="1"/>
    </xf>
    <xf numFmtId="0" fontId="6" fillId="8" borderId="15" xfId="0" applyFont="1" applyFill="1" applyBorder="1" applyAlignment="1">
      <alignment vertical="center" wrapText="1"/>
    </xf>
    <xf numFmtId="0" fontId="6" fillId="8" borderId="3" xfId="0" applyFont="1" applyFill="1" applyBorder="1" applyAlignment="1">
      <alignment vertical="center" wrapText="1"/>
    </xf>
    <xf numFmtId="0" fontId="6" fillId="8" borderId="10" xfId="0" applyFont="1" applyFill="1" applyBorder="1" applyAlignment="1">
      <alignment horizontal="center" vertical="center" wrapText="1"/>
    </xf>
    <xf numFmtId="14" fontId="6" fillId="8" borderId="9" xfId="0" applyNumberFormat="1" applyFont="1" applyFill="1" applyBorder="1" applyAlignment="1">
      <alignment horizontal="center" vertical="center" textRotation="90" wrapText="1"/>
    </xf>
    <xf numFmtId="164" fontId="6" fillId="8" borderId="10" xfId="0" applyNumberFormat="1" applyFont="1" applyFill="1" applyBorder="1" applyAlignment="1">
      <alignment horizontal="left" vertical="center" wrapText="1"/>
    </xf>
    <xf numFmtId="164" fontId="6" fillId="8" borderId="2" xfId="0" applyNumberFormat="1" applyFont="1" applyFill="1" applyBorder="1" applyAlignment="1">
      <alignment horizontal="left" vertical="center" wrapText="1"/>
    </xf>
    <xf numFmtId="3" fontId="7" fillId="8" borderId="4" xfId="0" applyNumberFormat="1" applyFont="1" applyFill="1" applyBorder="1" applyAlignment="1">
      <alignment vertical="center" wrapText="1"/>
    </xf>
    <xf numFmtId="0" fontId="6" fillId="8" borderId="12" xfId="0" applyNumberFormat="1" applyFont="1" applyFill="1" applyBorder="1" applyAlignment="1">
      <alignment horizontal="center" vertical="center" wrapText="1"/>
    </xf>
    <xf numFmtId="3" fontId="7" fillId="8" borderId="1" xfId="0" applyNumberFormat="1" applyFont="1" applyFill="1" applyBorder="1" applyAlignment="1">
      <alignment vertical="center" wrapText="1"/>
    </xf>
    <xf numFmtId="0" fontId="6" fillId="8" borderId="2" xfId="3" applyFont="1" applyFill="1" applyBorder="1" applyAlignment="1">
      <alignment horizontal="justify" vertical="center" wrapText="1"/>
    </xf>
    <xf numFmtId="49" fontId="6" fillId="8" borderId="11" xfId="0" applyNumberFormat="1" applyFont="1" applyFill="1" applyBorder="1" applyAlignment="1">
      <alignment horizontal="center" vertical="center" textRotation="90" wrapText="1"/>
    </xf>
    <xf numFmtId="49" fontId="6" fillId="8" borderId="4" xfId="0" applyNumberFormat="1" applyFont="1" applyFill="1" applyBorder="1" applyAlignment="1">
      <alignment horizontal="center" vertical="center" textRotation="90" wrapText="1"/>
    </xf>
    <xf numFmtId="49" fontId="6" fillId="8" borderId="6" xfId="0" applyNumberFormat="1" applyFont="1" applyFill="1" applyBorder="1" applyAlignment="1">
      <alignment horizontal="justify" vertical="center" wrapText="1"/>
    </xf>
    <xf numFmtId="2" fontId="6" fillId="8" borderId="4" xfId="0" applyNumberFormat="1" applyFont="1" applyFill="1" applyBorder="1" applyAlignment="1">
      <alignment horizontal="center" vertical="center" wrapText="1"/>
    </xf>
    <xf numFmtId="49" fontId="6" fillId="8" borderId="13" xfId="0" applyNumberFormat="1" applyFont="1" applyFill="1" applyBorder="1" applyAlignment="1">
      <alignment horizontal="center" vertical="center" textRotation="90" wrapText="1"/>
    </xf>
    <xf numFmtId="49" fontId="6" fillId="8" borderId="5" xfId="0" applyNumberFormat="1" applyFont="1" applyFill="1" applyBorder="1" applyAlignment="1">
      <alignment horizontal="center" vertical="center" textRotation="90" wrapText="1"/>
    </xf>
    <xf numFmtId="0" fontId="6" fillId="8" borderId="12" xfId="0" applyFont="1" applyFill="1" applyBorder="1" applyAlignment="1">
      <alignment horizontal="center" vertical="center" textRotation="90"/>
    </xf>
    <xf numFmtId="49" fontId="6" fillId="8" borderId="12" xfId="0" applyNumberFormat="1" applyFont="1" applyFill="1" applyBorder="1" applyAlignment="1">
      <alignment horizontal="center" vertical="center" textRotation="90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6" xfId="0" applyNumberFormat="1" applyFont="1" applyFill="1" applyBorder="1" applyAlignment="1">
      <alignment horizontal="center" vertical="center" textRotation="90" wrapText="1"/>
    </xf>
    <xf numFmtId="2" fontId="6" fillId="8" borderId="5" xfId="0" applyNumberFormat="1" applyFont="1" applyFill="1" applyBorder="1" applyAlignment="1">
      <alignment horizontal="center" vertical="center" wrapText="1"/>
    </xf>
    <xf numFmtId="2" fontId="6" fillId="8" borderId="12" xfId="0" applyNumberFormat="1" applyFont="1" applyFill="1" applyBorder="1" applyAlignment="1">
      <alignment horizontal="center" vertical="center" wrapText="1"/>
    </xf>
    <xf numFmtId="49" fontId="7" fillId="8" borderId="11" xfId="0" applyNumberFormat="1" applyFont="1" applyFill="1" applyBorder="1" applyAlignment="1">
      <alignment vertical="center" wrapText="1"/>
    </xf>
    <xf numFmtId="0" fontId="6" fillId="8" borderId="5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center" vertical="center" textRotation="90"/>
    </xf>
    <xf numFmtId="2" fontId="6" fillId="8" borderId="11" xfId="0" applyNumberFormat="1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vertical="center" wrapText="1"/>
    </xf>
    <xf numFmtId="49" fontId="12" fillId="8" borderId="14" xfId="0" applyNumberFormat="1" applyFont="1" applyFill="1" applyBorder="1" applyAlignment="1">
      <alignment vertical="center" wrapText="1"/>
    </xf>
    <xf numFmtId="49" fontId="12" fillId="8" borderId="3" xfId="0" applyNumberFormat="1" applyFont="1" applyFill="1" applyBorder="1" applyAlignment="1">
      <alignment vertical="center" wrapText="1"/>
    </xf>
    <xf numFmtId="49" fontId="6" fillId="8" borderId="5" xfId="0" applyNumberFormat="1" applyFont="1" applyFill="1" applyBorder="1" applyAlignment="1">
      <alignment horizontal="justify" vertical="center" wrapText="1"/>
    </xf>
    <xf numFmtId="0" fontId="6" fillId="8" borderId="13" xfId="0" applyFont="1" applyFill="1" applyBorder="1" applyAlignment="1">
      <alignment horizontal="center" vertical="center" wrapText="1"/>
    </xf>
    <xf numFmtId="49" fontId="6" fillId="8" borderId="10" xfId="0" applyNumberFormat="1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left" vertical="center" wrapText="1"/>
    </xf>
    <xf numFmtId="164" fontId="6" fillId="8" borderId="14" xfId="0" applyNumberFormat="1" applyFont="1" applyFill="1" applyBorder="1" applyAlignment="1">
      <alignment horizontal="center" vertical="center" wrapText="1"/>
    </xf>
    <xf numFmtId="3" fontId="7" fillId="8" borderId="0" xfId="0" applyNumberFormat="1" applyFont="1" applyFill="1" applyBorder="1" applyAlignment="1">
      <alignment horizontal="center" vertical="center"/>
    </xf>
    <xf numFmtId="49" fontId="7" fillId="8" borderId="0" xfId="0" applyNumberFormat="1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/>
    </xf>
    <xf numFmtId="49" fontId="7" fillId="8" borderId="0" xfId="0" applyNumberFormat="1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 wrapText="1"/>
    </xf>
    <xf numFmtId="164" fontId="6" fillId="8" borderId="0" xfId="0" applyNumberFormat="1" applyFont="1" applyFill="1" applyAlignment="1">
      <alignment horizontal="justify" vertical="center"/>
    </xf>
    <xf numFmtId="49" fontId="6" fillId="8" borderId="0" xfId="0" applyNumberFormat="1" applyFont="1" applyFill="1" applyAlignment="1">
      <alignment horizontal="center" vertical="center"/>
    </xf>
    <xf numFmtId="49" fontId="6" fillId="8" borderId="0" xfId="0" applyNumberFormat="1" applyFont="1" applyFill="1" applyAlignment="1">
      <alignment horizontal="center" vertical="center" textRotation="90" wrapText="1"/>
    </xf>
    <xf numFmtId="49" fontId="9" fillId="8" borderId="0" xfId="0" applyNumberFormat="1" applyFont="1" applyFill="1" applyAlignment="1">
      <alignment horizontal="center" vertical="center"/>
    </xf>
    <xf numFmtId="49" fontId="7" fillId="8" borderId="0" xfId="0" applyNumberFormat="1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164" fontId="6" fillId="8" borderId="0" xfId="0" applyNumberFormat="1" applyFont="1" applyFill="1" applyBorder="1" applyAlignment="1">
      <alignment horizontal="justify" vertical="center"/>
    </xf>
    <xf numFmtId="49" fontId="6" fillId="8" borderId="0" xfId="0" applyNumberFormat="1" applyFont="1" applyFill="1" applyBorder="1" applyAlignment="1">
      <alignment horizontal="center" vertical="center"/>
    </xf>
    <xf numFmtId="49" fontId="6" fillId="8" borderId="0" xfId="0" applyNumberFormat="1" applyFont="1" applyFill="1" applyBorder="1" applyAlignment="1">
      <alignment horizontal="center" vertical="center" textRotation="90" wrapText="1"/>
    </xf>
    <xf numFmtId="49" fontId="9" fillId="8" borderId="0" xfId="0" applyNumberFormat="1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7" fillId="8" borderId="0" xfId="0" applyNumberFormat="1" applyFont="1" applyFill="1" applyBorder="1" applyAlignment="1">
      <alignment vertical="center"/>
    </xf>
    <xf numFmtId="0" fontId="9" fillId="8" borderId="0" xfId="0" applyFont="1" applyFill="1" applyAlignment="1">
      <alignment vertical="center"/>
    </xf>
    <xf numFmtId="0" fontId="19" fillId="8" borderId="0" xfId="0" applyFont="1" applyFill="1" applyBorder="1" applyAlignment="1">
      <alignment vertical="center"/>
    </xf>
    <xf numFmtId="0" fontId="19" fillId="8" borderId="0" xfId="0" applyFont="1" applyFill="1" applyAlignment="1">
      <alignment vertical="center"/>
    </xf>
    <xf numFmtId="0" fontId="7" fillId="8" borderId="2" xfId="0" applyFont="1" applyFill="1" applyBorder="1" applyAlignment="1">
      <alignment vertical="center"/>
    </xf>
    <xf numFmtId="0" fontId="7" fillId="11" borderId="0" xfId="0" applyFont="1" applyFill="1" applyBorder="1" applyAlignment="1">
      <alignment vertical="center"/>
    </xf>
    <xf numFmtId="0" fontId="7" fillId="11" borderId="0" xfId="0" applyFont="1" applyFill="1" applyAlignment="1">
      <alignment vertical="center"/>
    </xf>
    <xf numFmtId="0" fontId="4" fillId="8" borderId="0" xfId="0" applyFont="1" applyFill="1" applyBorder="1" applyAlignment="1">
      <alignment vertical="center"/>
    </xf>
    <xf numFmtId="0" fontId="21" fillId="8" borderId="0" xfId="0" applyFont="1" applyFill="1" applyBorder="1" applyAlignment="1">
      <alignment vertical="center"/>
    </xf>
    <xf numFmtId="0" fontId="7" fillId="12" borderId="0" xfId="0" applyFont="1" applyFill="1" applyBorder="1" applyAlignment="1">
      <alignment vertical="center"/>
    </xf>
    <xf numFmtId="0" fontId="7" fillId="12" borderId="0" xfId="0" applyFont="1" applyFill="1" applyAlignment="1">
      <alignment vertical="center"/>
    </xf>
    <xf numFmtId="0" fontId="20" fillId="12" borderId="0" xfId="0" applyFont="1" applyFill="1" applyBorder="1" applyAlignment="1">
      <alignment vertical="center"/>
    </xf>
    <xf numFmtId="0" fontId="20" fillId="12" borderId="0" xfId="0" applyFont="1" applyFill="1" applyAlignment="1">
      <alignment vertical="center"/>
    </xf>
    <xf numFmtId="4" fontId="7" fillId="8" borderId="0" xfId="0" applyNumberFormat="1" applyFont="1" applyFill="1" applyBorder="1" applyAlignment="1">
      <alignment horizontal="center" vertical="center"/>
    </xf>
    <xf numFmtId="2" fontId="7" fillId="8" borderId="0" xfId="0" applyNumberFormat="1" applyFont="1" applyFill="1" applyBorder="1" applyAlignment="1">
      <alignment horizontal="center" vertical="center"/>
    </xf>
    <xf numFmtId="49" fontId="7" fillId="8" borderId="0" xfId="0" applyNumberFormat="1" applyFont="1" applyFill="1" applyBorder="1" applyAlignment="1">
      <alignment vertical="center" wrapText="1"/>
    </xf>
    <xf numFmtId="165" fontId="6" fillId="8" borderId="2" xfId="0" applyNumberFormat="1" applyFont="1" applyFill="1" applyBorder="1" applyAlignment="1">
      <alignment horizontal="center" vertical="center" textRotation="90" wrapText="1"/>
    </xf>
    <xf numFmtId="165" fontId="7" fillId="8" borderId="4" xfId="0" applyNumberFormat="1" applyFont="1" applyFill="1" applyBorder="1" applyAlignment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vertical="center"/>
    </xf>
    <xf numFmtId="0" fontId="7" fillId="14" borderId="0" xfId="0" applyFont="1" applyFill="1" applyAlignment="1">
      <alignment vertical="center"/>
    </xf>
    <xf numFmtId="2" fontId="7" fillId="8" borderId="2" xfId="0" applyNumberFormat="1" applyFont="1" applyFill="1" applyBorder="1" applyAlignment="1">
      <alignment horizontal="center" vertical="center"/>
    </xf>
    <xf numFmtId="2" fontId="7" fillId="8" borderId="1" xfId="0" applyNumberFormat="1" applyFont="1" applyFill="1" applyBorder="1" applyAlignment="1">
      <alignment vertical="center" wrapText="1"/>
    </xf>
    <xf numFmtId="2" fontId="7" fillId="8" borderId="2" xfId="0" applyNumberFormat="1" applyFont="1" applyFill="1" applyBorder="1" applyAlignment="1">
      <alignment vertical="center" wrapText="1"/>
    </xf>
    <xf numFmtId="0" fontId="7" fillId="9" borderId="0" xfId="0" applyFont="1" applyFill="1" applyBorder="1" applyAlignment="1">
      <alignment vertical="center"/>
    </xf>
    <xf numFmtId="0" fontId="7" fillId="13" borderId="0" xfId="0" applyFont="1" applyFill="1" applyBorder="1" applyAlignment="1">
      <alignment vertical="center"/>
    </xf>
    <xf numFmtId="0" fontId="7" fillId="13" borderId="0" xfId="0" applyFont="1" applyFill="1" applyAlignment="1">
      <alignment vertical="center"/>
    </xf>
    <xf numFmtId="0" fontId="9" fillId="13" borderId="0" xfId="0" applyFont="1" applyFill="1" applyBorder="1" applyAlignment="1">
      <alignment vertical="center"/>
    </xf>
    <xf numFmtId="0" fontId="9" fillId="13" borderId="0" xfId="0" applyFont="1" applyFill="1" applyAlignment="1">
      <alignment vertical="center"/>
    </xf>
    <xf numFmtId="0" fontId="7" fillId="15" borderId="0" xfId="0" applyFont="1" applyFill="1" applyBorder="1" applyAlignment="1">
      <alignment vertical="center"/>
    </xf>
    <xf numFmtId="0" fontId="7" fillId="15" borderId="0" xfId="0" applyFont="1" applyFill="1" applyAlignment="1">
      <alignment vertical="center"/>
    </xf>
    <xf numFmtId="0" fontId="7" fillId="16" borderId="0" xfId="0" applyFont="1" applyFill="1" applyBorder="1" applyAlignment="1">
      <alignment vertical="center"/>
    </xf>
    <xf numFmtId="0" fontId="7" fillId="16" borderId="0" xfId="0" applyFont="1" applyFill="1" applyAlignment="1">
      <alignment vertical="center"/>
    </xf>
    <xf numFmtId="0" fontId="7" fillId="17" borderId="0" xfId="0" applyFont="1" applyFill="1" applyBorder="1" applyAlignment="1">
      <alignment vertical="center"/>
    </xf>
    <xf numFmtId="0" fontId="7" fillId="17" borderId="0" xfId="0" applyFont="1" applyFill="1" applyAlignment="1">
      <alignment vertical="center"/>
    </xf>
    <xf numFmtId="0" fontId="8" fillId="8" borderId="4" xfId="0" applyFont="1" applyFill="1" applyBorder="1" applyAlignment="1">
      <alignment horizontal="center" vertical="center" wrapText="1"/>
    </xf>
    <xf numFmtId="0" fontId="19" fillId="17" borderId="0" xfId="0" applyFont="1" applyFill="1" applyBorder="1" applyAlignment="1">
      <alignment vertical="center"/>
    </xf>
    <xf numFmtId="0" fontId="19" fillId="17" borderId="0" xfId="0" applyFont="1" applyFill="1" applyAlignment="1">
      <alignment vertical="center"/>
    </xf>
    <xf numFmtId="0" fontId="7" fillId="18" borderId="0" xfId="0" applyFont="1" applyFill="1" applyBorder="1" applyAlignment="1">
      <alignment vertical="center"/>
    </xf>
    <xf numFmtId="0" fontId="7" fillId="18" borderId="0" xfId="0" applyFont="1" applyFill="1" applyAlignment="1">
      <alignment vertical="center"/>
    </xf>
    <xf numFmtId="0" fontId="7" fillId="19" borderId="0" xfId="0" applyFont="1" applyFill="1" applyBorder="1" applyAlignment="1">
      <alignment vertical="center"/>
    </xf>
    <xf numFmtId="0" fontId="7" fillId="19" borderId="0" xfId="0" applyFont="1" applyFill="1" applyAlignment="1">
      <alignment vertical="center"/>
    </xf>
    <xf numFmtId="0" fontId="19" fillId="19" borderId="0" xfId="0" applyFont="1" applyFill="1" applyBorder="1" applyAlignment="1">
      <alignment vertical="center"/>
    </xf>
    <xf numFmtId="0" fontId="19" fillId="19" borderId="0" xfId="0" applyFont="1" applyFill="1" applyAlignment="1">
      <alignment vertical="center"/>
    </xf>
    <xf numFmtId="49" fontId="6" fillId="8" borderId="0" xfId="0" applyNumberFormat="1" applyFont="1" applyFill="1" applyBorder="1" applyAlignment="1">
      <alignment horizontal="left" vertical="center" wrapText="1"/>
    </xf>
    <xf numFmtId="4" fontId="7" fillId="8" borderId="4" xfId="0" applyNumberFormat="1" applyFont="1" applyFill="1" applyBorder="1" applyAlignment="1">
      <alignment horizontal="center" vertical="center" wrapText="1"/>
    </xf>
    <xf numFmtId="3" fontId="7" fillId="8" borderId="4" xfId="0" applyNumberFormat="1" applyFont="1" applyFill="1" applyBorder="1" applyAlignment="1">
      <alignment horizontal="center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textRotation="90" wrapText="1"/>
    </xf>
    <xf numFmtId="14" fontId="6" fillId="8" borderId="4" xfId="0" applyNumberFormat="1" applyFont="1" applyFill="1" applyBorder="1" applyAlignment="1">
      <alignment horizontal="center" vertical="center" textRotation="90" wrapText="1"/>
    </xf>
    <xf numFmtId="14" fontId="6" fillId="8" borderId="11" xfId="0" applyNumberFormat="1" applyFont="1" applyFill="1" applyBorder="1" applyAlignment="1">
      <alignment horizontal="center" vertical="center" textRotation="90" wrapText="1"/>
    </xf>
    <xf numFmtId="3" fontId="7" fillId="8" borderId="2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justify" vertical="center" wrapText="1"/>
    </xf>
    <xf numFmtId="49" fontId="6" fillId="8" borderId="3" xfId="0" applyNumberFormat="1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justify" vertical="center" wrapText="1"/>
    </xf>
    <xf numFmtId="0" fontId="6" fillId="8" borderId="15" xfId="0" applyFont="1" applyFill="1" applyBorder="1" applyAlignment="1">
      <alignment horizontal="justify" vertical="center" wrapText="1"/>
    </xf>
    <xf numFmtId="0" fontId="6" fillId="8" borderId="3" xfId="0" applyFont="1" applyFill="1" applyBorder="1" applyAlignment="1">
      <alignment horizontal="justify" vertical="center" wrapText="1"/>
    </xf>
    <xf numFmtId="0" fontId="6" fillId="8" borderId="14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164" fontId="6" fillId="8" borderId="2" xfId="0" applyNumberFormat="1" applyFont="1" applyFill="1" applyBorder="1" applyAlignment="1">
      <alignment horizontal="justify" vertical="center" wrapText="1"/>
    </xf>
    <xf numFmtId="49" fontId="7" fillId="8" borderId="2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 textRotation="90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textRotation="90" wrapText="1"/>
    </xf>
    <xf numFmtId="14" fontId="6" fillId="8" borderId="1" xfId="0" applyNumberFormat="1" applyFont="1" applyFill="1" applyBorder="1" applyAlignment="1">
      <alignment horizontal="center" vertical="center" textRotation="90" wrapText="1"/>
    </xf>
    <xf numFmtId="3" fontId="7" fillId="8" borderId="11" xfId="0" applyNumberFormat="1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center" vertical="center" textRotation="90" wrapText="1"/>
    </xf>
    <xf numFmtId="0" fontId="6" fillId="8" borderId="8" xfId="0" applyFont="1" applyFill="1" applyBorder="1" applyAlignment="1">
      <alignment horizontal="center" vertical="center" textRotation="90" wrapText="1"/>
    </xf>
    <xf numFmtId="49" fontId="7" fillId="8" borderId="5" xfId="0" applyNumberFormat="1" applyFont="1" applyFill="1" applyBorder="1" applyAlignment="1">
      <alignment horizontal="center" vertical="center" wrapText="1"/>
    </xf>
    <xf numFmtId="49" fontId="7" fillId="8" borderId="12" xfId="0" applyNumberFormat="1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64" fontId="6" fillId="8" borderId="12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textRotation="90" wrapText="1"/>
    </xf>
    <xf numFmtId="14" fontId="6" fillId="8" borderId="5" xfId="0" applyNumberFormat="1" applyFont="1" applyFill="1" applyBorder="1" applyAlignment="1">
      <alignment horizontal="center" vertical="center" textRotation="90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left" vertical="center" wrapText="1"/>
    </xf>
    <xf numFmtId="49" fontId="7" fillId="8" borderId="4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12" fillId="8" borderId="5" xfId="0" applyNumberFormat="1" applyFont="1" applyFill="1" applyBorder="1" applyAlignment="1">
      <alignment horizontal="center" vertical="center" wrapText="1"/>
    </xf>
    <xf numFmtId="49" fontId="12" fillId="8" borderId="13" xfId="0" applyNumberFormat="1" applyFont="1" applyFill="1" applyBorder="1" applyAlignment="1">
      <alignment horizontal="center" vertical="center" wrapText="1"/>
    </xf>
    <xf numFmtId="49" fontId="7" fillId="8" borderId="11" xfId="0" applyNumberFormat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49" fontId="12" fillId="8" borderId="8" xfId="0" applyNumberFormat="1" applyFont="1" applyFill="1" applyBorder="1" applyAlignment="1">
      <alignment horizontal="center" vertical="center" wrapText="1"/>
    </xf>
    <xf numFmtId="49" fontId="12" fillId="8" borderId="6" xfId="0" applyNumberFormat="1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justify" vertical="center" wrapText="1"/>
    </xf>
    <xf numFmtId="0" fontId="6" fillId="8" borderId="7" xfId="0" applyFont="1" applyFill="1" applyBorder="1" applyAlignment="1">
      <alignment horizontal="justify" vertical="center" wrapText="1"/>
    </xf>
    <xf numFmtId="0" fontId="6" fillId="8" borderId="13" xfId="0" applyFont="1" applyFill="1" applyBorder="1" applyAlignment="1">
      <alignment horizontal="justify" vertical="center" wrapText="1"/>
    </xf>
    <xf numFmtId="49" fontId="12" fillId="8" borderId="14" xfId="0" applyNumberFormat="1" applyFont="1" applyFill="1" applyBorder="1" applyAlignment="1">
      <alignment horizontal="center" vertical="center" wrapText="1"/>
    </xf>
    <xf numFmtId="49" fontId="12" fillId="8" borderId="3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justify" vertical="center" wrapText="1"/>
    </xf>
    <xf numFmtId="49" fontId="7" fillId="8" borderId="13" xfId="0" applyNumberFormat="1" applyFont="1" applyFill="1" applyBorder="1" applyAlignment="1">
      <alignment horizontal="center" vertical="center" wrapText="1"/>
    </xf>
    <xf numFmtId="49" fontId="7" fillId="8" borderId="4" xfId="0" applyNumberFormat="1" applyFont="1" applyFill="1" applyBorder="1" applyAlignment="1">
      <alignment horizontal="center" vertical="center"/>
    </xf>
    <xf numFmtId="49" fontId="6" fillId="8" borderId="2" xfId="0" applyNumberFormat="1" applyFont="1" applyFill="1" applyBorder="1" applyAlignment="1">
      <alignment horizontal="justify" vertical="center" wrapText="1"/>
    </xf>
    <xf numFmtId="0" fontId="6" fillId="8" borderId="13" xfId="0" applyFont="1" applyFill="1" applyBorder="1" applyAlignment="1">
      <alignment horizontal="left" vertical="center" wrapText="1"/>
    </xf>
    <xf numFmtId="49" fontId="7" fillId="8" borderId="14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164" fontId="6" fillId="8" borderId="14" xfId="0" applyNumberFormat="1" applyFont="1" applyFill="1" applyBorder="1" applyAlignment="1">
      <alignment horizontal="justify" vertical="center" wrapText="1"/>
    </xf>
    <xf numFmtId="164" fontId="6" fillId="8" borderId="4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49" fontId="6" fillId="8" borderId="14" xfId="0" applyNumberFormat="1" applyFont="1" applyFill="1" applyBorder="1" applyAlignment="1">
      <alignment horizontal="justify" vertical="center" wrapText="1"/>
    </xf>
    <xf numFmtId="0" fontId="6" fillId="8" borderId="4" xfId="0" applyFont="1" applyFill="1" applyBorder="1" applyAlignment="1">
      <alignment horizontal="justify" vertical="center" wrapText="1"/>
    </xf>
    <xf numFmtId="0" fontId="6" fillId="8" borderId="0" xfId="0" applyFont="1" applyFill="1" applyBorder="1" applyAlignment="1">
      <alignment horizontal="left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49" fontId="6" fillId="8" borderId="11" xfId="0" applyNumberFormat="1" applyFont="1" applyFill="1" applyBorder="1" applyAlignment="1">
      <alignment horizontal="center" vertical="center" wrapText="1"/>
    </xf>
    <xf numFmtId="164" fontId="6" fillId="8" borderId="9" xfId="0" applyNumberFormat="1" applyFont="1" applyFill="1" applyBorder="1" applyAlignment="1">
      <alignment horizontal="left" vertical="center" wrapText="1"/>
    </xf>
    <xf numFmtId="49" fontId="6" fillId="8" borderId="4" xfId="0" applyNumberFormat="1" applyFont="1" applyFill="1" applyBorder="1" applyAlignment="1">
      <alignment horizontal="justify" vertical="center" wrapText="1"/>
    </xf>
    <xf numFmtId="0" fontId="6" fillId="8" borderId="4" xfId="7" applyFont="1" applyFill="1" applyBorder="1" applyAlignment="1">
      <alignment horizontal="justify" vertical="center" wrapText="1"/>
    </xf>
    <xf numFmtId="49" fontId="6" fillId="8" borderId="5" xfId="0" applyNumberFormat="1" applyFont="1" applyFill="1" applyBorder="1" applyAlignment="1">
      <alignment horizontal="center" vertical="center" wrapText="1"/>
    </xf>
    <xf numFmtId="49" fontId="6" fillId="8" borderId="12" xfId="0" applyNumberFormat="1" applyFont="1" applyFill="1" applyBorder="1" applyAlignment="1">
      <alignment horizontal="center" vertical="center" wrapText="1"/>
    </xf>
    <xf numFmtId="49" fontId="6" fillId="8" borderId="11" xfId="0" applyNumberFormat="1" applyFont="1" applyFill="1" applyBorder="1" applyAlignment="1">
      <alignment horizontal="justify" vertical="center" wrapText="1"/>
    </xf>
    <xf numFmtId="49" fontId="6" fillId="8" borderId="1" xfId="0" applyNumberFormat="1" applyFont="1" applyFill="1" applyBorder="1" applyAlignment="1">
      <alignment horizontal="justify" vertical="center" wrapText="1"/>
    </xf>
    <xf numFmtId="0" fontId="6" fillId="8" borderId="11" xfId="0" applyFont="1" applyFill="1" applyBorder="1" applyAlignment="1">
      <alignment horizontal="center" vertical="center" textRotation="90" wrapText="1"/>
    </xf>
    <xf numFmtId="164" fontId="6" fillId="8" borderId="11" xfId="0" applyNumberFormat="1" applyFont="1" applyFill="1" applyBorder="1" applyAlignment="1">
      <alignment horizontal="justify" vertical="center" wrapText="1"/>
    </xf>
    <xf numFmtId="2" fontId="7" fillId="8" borderId="4" xfId="0" applyNumberFormat="1" applyFont="1" applyFill="1" applyBorder="1" applyAlignment="1">
      <alignment horizontal="center" vertical="center" wrapText="1"/>
    </xf>
    <xf numFmtId="2" fontId="7" fillId="8" borderId="1" xfId="0" applyNumberFormat="1" applyFont="1" applyFill="1" applyBorder="1" applyAlignment="1">
      <alignment horizontal="center" vertical="center" wrapText="1"/>
    </xf>
    <xf numFmtId="2" fontId="7" fillId="8" borderId="11" xfId="0" applyNumberFormat="1" applyFont="1" applyFill="1" applyBorder="1" applyAlignment="1">
      <alignment horizontal="center" vertical="center" wrapText="1"/>
    </xf>
    <xf numFmtId="2" fontId="7" fillId="8" borderId="2" xfId="0" applyNumberFormat="1" applyFont="1" applyFill="1" applyBorder="1" applyAlignment="1">
      <alignment horizontal="center" vertical="center" wrapText="1"/>
    </xf>
    <xf numFmtId="2" fontId="9" fillId="8" borderId="4" xfId="0" applyNumberFormat="1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7" fillId="8" borderId="4" xfId="0" applyNumberFormat="1" applyFont="1" applyFill="1" applyBorder="1" applyAlignment="1">
      <alignment horizontal="center" vertical="center"/>
    </xf>
    <xf numFmtId="2" fontId="7" fillId="8" borderId="1" xfId="0" applyNumberFormat="1" applyFont="1" applyFill="1" applyBorder="1" applyAlignment="1">
      <alignment horizontal="center" vertical="center"/>
    </xf>
    <xf numFmtId="0" fontId="6" fillId="8" borderId="11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4" fontId="8" fillId="8" borderId="4" xfId="0" applyNumberFormat="1" applyFont="1" applyFill="1" applyBorder="1" applyAlignment="1">
      <alignment horizontal="center" vertical="center" textRotation="90" wrapText="1"/>
    </xf>
    <xf numFmtId="165" fontId="9" fillId="8" borderId="2" xfId="0" applyNumberFormat="1" applyFont="1" applyFill="1" applyBorder="1" applyAlignment="1">
      <alignment horizontal="center" vertical="center"/>
    </xf>
    <xf numFmtId="2" fontId="9" fillId="8" borderId="2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vertical="center" textRotation="90" wrapText="1"/>
    </xf>
    <xf numFmtId="14" fontId="6" fillId="8" borderId="11" xfId="0" applyNumberFormat="1" applyFont="1" applyFill="1" applyBorder="1" applyAlignment="1">
      <alignment vertical="center" textRotation="90" wrapText="1"/>
    </xf>
    <xf numFmtId="0" fontId="6" fillId="8" borderId="1" xfId="0" applyFont="1" applyFill="1" applyBorder="1" applyAlignment="1">
      <alignment vertical="center" textRotation="90" wrapText="1"/>
    </xf>
    <xf numFmtId="14" fontId="6" fillId="8" borderId="1" xfId="0" applyNumberFormat="1" applyFont="1" applyFill="1" applyBorder="1" applyAlignment="1">
      <alignment vertical="center" textRotation="90" wrapText="1"/>
    </xf>
    <xf numFmtId="49" fontId="8" fillId="8" borderId="2" xfId="0" applyNumberFormat="1" applyFont="1" applyFill="1" applyBorder="1" applyAlignment="1">
      <alignment horizontal="center" vertical="center" wrapText="1"/>
    </xf>
    <xf numFmtId="2" fontId="7" fillId="8" borderId="1" xfId="0" applyNumberFormat="1" applyFont="1" applyFill="1" applyBorder="1" applyAlignment="1">
      <alignment vertical="center"/>
    </xf>
    <xf numFmtId="2" fontId="7" fillId="8" borderId="4" xfId="0" applyNumberFormat="1" applyFont="1" applyFill="1" applyBorder="1" applyAlignment="1">
      <alignment vertical="center" wrapText="1"/>
    </xf>
    <xf numFmtId="0" fontId="6" fillId="8" borderId="14" xfId="0" applyFont="1" applyFill="1" applyBorder="1" applyAlignment="1">
      <alignment horizontal="center" vertical="center" wrapText="1"/>
    </xf>
    <xf numFmtId="2" fontId="7" fillId="8" borderId="4" xfId="0" applyNumberFormat="1" applyFont="1" applyFill="1" applyBorder="1" applyAlignment="1">
      <alignment vertical="center"/>
    </xf>
    <xf numFmtId="0" fontId="6" fillId="8" borderId="0" xfId="0" applyFont="1" applyFill="1" applyAlignment="1">
      <alignment horizontal="center" vertical="center" wrapText="1"/>
    </xf>
    <xf numFmtId="2" fontId="7" fillId="8" borderId="3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vertical="center" wrapText="1"/>
    </xf>
    <xf numFmtId="3" fontId="9" fillId="8" borderId="2" xfId="0" applyNumberFormat="1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textRotation="90" wrapText="1"/>
    </xf>
    <xf numFmtId="3" fontId="7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textRotation="90" wrapText="1"/>
    </xf>
    <xf numFmtId="14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4" fontId="7" fillId="0" borderId="4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textRotation="90" wrapText="1"/>
    </xf>
    <xf numFmtId="164" fontId="6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14" fontId="6" fillId="0" borderId="8" xfId="0" applyNumberFormat="1" applyFont="1" applyFill="1" applyBorder="1" applyAlignment="1">
      <alignment horizontal="center" vertical="center" textRotation="90" wrapText="1"/>
    </xf>
    <xf numFmtId="14" fontId="6" fillId="0" borderId="12" xfId="0" applyNumberFormat="1" applyFont="1" applyFill="1" applyBorder="1" applyAlignment="1">
      <alignment horizontal="center" vertical="center" textRotation="90" wrapText="1"/>
    </xf>
    <xf numFmtId="14" fontId="6" fillId="0" borderId="5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7" fillId="0" borderId="4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textRotation="90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14" fontId="6" fillId="0" borderId="12" xfId="0" applyNumberFormat="1" applyFont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justify" vertical="center" wrapText="1"/>
    </xf>
    <xf numFmtId="49" fontId="6" fillId="0" borderId="5" xfId="0" applyNumberFormat="1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textRotation="90" wrapText="1"/>
    </xf>
    <xf numFmtId="0" fontId="0" fillId="0" borderId="3" xfId="0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8" xfId="0" applyNumberFormat="1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justify" vertical="center" wrapText="1"/>
    </xf>
    <xf numFmtId="49" fontId="6" fillId="8" borderId="12" xfId="0" applyNumberFormat="1" applyFont="1" applyFill="1" applyBorder="1" applyAlignment="1">
      <alignment horizontal="center" vertical="center" wrapText="1"/>
    </xf>
    <xf numFmtId="49" fontId="6" fillId="8" borderId="12" xfId="0" applyNumberFormat="1" applyFont="1" applyFill="1" applyBorder="1" applyAlignment="1">
      <alignment horizontal="center" vertical="center" textRotation="90" wrapText="1"/>
    </xf>
    <xf numFmtId="49" fontId="6" fillId="8" borderId="1" xfId="0" applyNumberFormat="1" applyFont="1" applyFill="1" applyBorder="1" applyAlignment="1">
      <alignment horizontal="center" vertical="center" textRotation="90" wrapText="1"/>
    </xf>
    <xf numFmtId="49" fontId="7" fillId="8" borderId="13" xfId="0" applyNumberFormat="1" applyFont="1" applyFill="1" applyBorder="1" applyAlignment="1">
      <alignment horizontal="center" vertical="center" wrapText="1"/>
    </xf>
    <xf numFmtId="49" fontId="7" fillId="8" borderId="4" xfId="0" applyNumberFormat="1" applyFont="1" applyFill="1" applyBorder="1" applyAlignment="1">
      <alignment horizontal="center" vertical="center" wrapText="1"/>
    </xf>
    <xf numFmtId="4" fontId="7" fillId="8" borderId="4" xfId="0" applyNumberFormat="1" applyFont="1" applyFill="1" applyBorder="1" applyAlignment="1">
      <alignment horizontal="center" vertical="center"/>
    </xf>
    <xf numFmtId="3" fontId="7" fillId="8" borderId="4" xfId="0" applyNumberFormat="1" applyFont="1" applyFill="1" applyBorder="1" applyAlignment="1">
      <alignment horizontal="center" vertical="center" wrapText="1"/>
    </xf>
    <xf numFmtId="49" fontId="7" fillId="8" borderId="8" xfId="0" applyNumberFormat="1" applyFont="1" applyFill="1" applyBorder="1" applyAlignment="1">
      <alignment horizontal="center" vertical="center" wrapText="1"/>
    </xf>
    <xf numFmtId="49" fontId="7" fillId="8" borderId="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textRotation="90" wrapText="1"/>
    </xf>
    <xf numFmtId="0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justify" vertical="center"/>
    </xf>
    <xf numFmtId="14" fontId="6" fillId="0" borderId="2" xfId="0" applyNumberFormat="1" applyFont="1" applyFill="1" applyBorder="1" applyAlignment="1">
      <alignment horizontal="center" vertical="center" textRotation="90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49" fontId="7" fillId="0" borderId="4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vertical="center" textRotation="90" wrapText="1"/>
    </xf>
    <xf numFmtId="4" fontId="24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Fill="1" applyAlignment="1">
      <alignment vertical="center"/>
    </xf>
    <xf numFmtId="0" fontId="7" fillId="8" borderId="0" xfId="0" applyFont="1" applyFill="1" applyBorder="1" applyAlignment="1">
      <alignment vertical="center"/>
    </xf>
    <xf numFmtId="49" fontId="9" fillId="8" borderId="2" xfId="0" applyNumberFormat="1" applyFont="1" applyFill="1" applyBorder="1" applyAlignment="1">
      <alignment horizontal="center" vertical="center" wrapText="1"/>
    </xf>
    <xf numFmtId="3" fontId="7" fillId="8" borderId="0" xfId="0" applyNumberFormat="1" applyFont="1" applyFill="1" applyBorder="1" applyAlignment="1">
      <alignment horizontal="center" vertical="center"/>
    </xf>
    <xf numFmtId="49" fontId="7" fillId="8" borderId="0" xfId="0" applyNumberFormat="1" applyFont="1" applyFill="1" applyBorder="1" applyAlignment="1">
      <alignment horizontal="center" vertical="center"/>
    </xf>
    <xf numFmtId="4" fontId="7" fillId="8" borderId="0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justify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textRotation="90" wrapText="1"/>
    </xf>
    <xf numFmtId="49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8" borderId="0" xfId="0" applyNumberFormat="1" applyFont="1" applyFill="1" applyBorder="1" applyAlignment="1">
      <alignment horizontal="left" vertical="center" wrapText="1"/>
    </xf>
    <xf numFmtId="49" fontId="7" fillId="8" borderId="11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7" fillId="8" borderId="4" xfId="0" applyNumberFormat="1" applyFont="1" applyFill="1" applyBorder="1" applyAlignment="1">
      <alignment horizontal="center" vertical="center" wrapText="1"/>
    </xf>
    <xf numFmtId="2" fontId="7" fillId="8" borderId="4" xfId="0" applyNumberFormat="1" applyFont="1" applyFill="1" applyBorder="1" applyAlignment="1">
      <alignment horizontal="center" vertical="center" wrapText="1"/>
    </xf>
    <xf numFmtId="2" fontId="7" fillId="8" borderId="11" xfId="0" applyNumberFormat="1" applyFont="1" applyFill="1" applyBorder="1" applyAlignment="1">
      <alignment horizontal="center" vertical="center" wrapText="1"/>
    </xf>
    <xf numFmtId="2" fontId="7" fillId="8" borderId="1" xfId="0" applyNumberFormat="1" applyFont="1" applyFill="1" applyBorder="1" applyAlignment="1">
      <alignment horizontal="center" vertical="center" wrapText="1"/>
    </xf>
    <xf numFmtId="2" fontId="9" fillId="8" borderId="4" xfId="0" applyNumberFormat="1" applyFont="1" applyFill="1" applyBorder="1" applyAlignment="1">
      <alignment horizontal="center" vertical="center" wrapText="1"/>
    </xf>
    <xf numFmtId="2" fontId="9" fillId="8" borderId="11" xfId="0" applyNumberFormat="1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7" fillId="8" borderId="4" xfId="0" applyNumberFormat="1" applyFont="1" applyFill="1" applyBorder="1" applyAlignment="1">
      <alignment horizontal="center" vertical="center"/>
    </xf>
    <xf numFmtId="2" fontId="7" fillId="8" borderId="11" xfId="0" applyNumberFormat="1" applyFont="1" applyFill="1" applyBorder="1" applyAlignment="1">
      <alignment horizontal="center" vertical="center"/>
    </xf>
    <xf numFmtId="2" fontId="7" fillId="8" borderId="1" xfId="0" applyNumberFormat="1" applyFont="1" applyFill="1" applyBorder="1" applyAlignment="1">
      <alignment horizontal="center" vertical="center"/>
    </xf>
    <xf numFmtId="49" fontId="7" fillId="8" borderId="5" xfId="0" applyNumberFormat="1" applyFont="1" applyFill="1" applyBorder="1" applyAlignment="1">
      <alignment horizontal="center" vertical="center" wrapText="1"/>
    </xf>
    <xf numFmtId="49" fontId="7" fillId="8" borderId="8" xfId="0" applyNumberFormat="1" applyFont="1" applyFill="1" applyBorder="1" applyAlignment="1">
      <alignment horizontal="center" vertical="center" wrapText="1"/>
    </xf>
    <xf numFmtId="49" fontId="7" fillId="8" borderId="12" xfId="0" applyNumberFormat="1" applyFont="1" applyFill="1" applyBorder="1" applyAlignment="1">
      <alignment horizontal="center" vertical="center" wrapText="1"/>
    </xf>
    <xf numFmtId="49" fontId="7" fillId="8" borderId="13" xfId="0" applyNumberFormat="1" applyFont="1" applyFill="1" applyBorder="1" applyAlignment="1">
      <alignment horizontal="center" vertical="center" wrapText="1"/>
    </xf>
    <xf numFmtId="49" fontId="7" fillId="8" borderId="6" xfId="0" applyNumberFormat="1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3" fontId="7" fillId="8" borderId="4" xfId="0" applyNumberFormat="1" applyFont="1" applyFill="1" applyBorder="1" applyAlignment="1">
      <alignment horizontal="center" vertical="center" wrapText="1"/>
    </xf>
    <xf numFmtId="3" fontId="7" fillId="8" borderId="11" xfId="0" applyNumberFormat="1" applyFont="1" applyFill="1" applyBorder="1" applyAlignment="1">
      <alignment horizontal="center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164" fontId="6" fillId="0" borderId="4" xfId="0" applyNumberFormat="1" applyFont="1" applyFill="1" applyBorder="1" applyAlignment="1">
      <alignment horizontal="justify" vertical="center" wrapText="1"/>
    </xf>
    <xf numFmtId="164" fontId="6" fillId="0" borderId="11" xfId="0" applyNumberFormat="1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textRotation="90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14" fontId="6" fillId="0" borderId="13" xfId="0" applyNumberFormat="1" applyFont="1" applyFill="1" applyBorder="1" applyAlignment="1">
      <alignment horizontal="center" vertical="center" textRotation="90" wrapText="1"/>
    </xf>
    <xf numFmtId="14" fontId="6" fillId="0" borderId="10" xfId="0" applyNumberFormat="1" applyFont="1" applyFill="1" applyBorder="1" applyAlignment="1">
      <alignment horizontal="center" vertical="center" textRotation="90" wrapText="1"/>
    </xf>
    <xf numFmtId="14" fontId="6" fillId="0" borderId="4" xfId="0" applyNumberFormat="1" applyFont="1" applyFill="1" applyBorder="1" applyAlignment="1">
      <alignment horizontal="center" vertical="center" textRotation="90" wrapText="1"/>
    </xf>
    <xf numFmtId="14" fontId="6" fillId="0" borderId="1" xfId="0" applyNumberFormat="1" applyFont="1" applyFill="1" applyBorder="1" applyAlignment="1">
      <alignment horizontal="center" vertical="center" textRotation="90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49" fontId="8" fillId="0" borderId="14" xfId="0" applyNumberFormat="1" applyFont="1" applyFill="1" applyBorder="1" applyAlignment="1">
      <alignment horizontal="justify" vertical="center" wrapText="1"/>
    </xf>
    <xf numFmtId="49" fontId="8" fillId="0" borderId="15" xfId="0" applyNumberFormat="1" applyFont="1" applyFill="1" applyBorder="1" applyAlignment="1">
      <alignment horizontal="justify" vertical="center" wrapText="1"/>
    </xf>
    <xf numFmtId="49" fontId="8" fillId="0" borderId="3" xfId="0" applyNumberFormat="1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justify" vertical="center" wrapText="1"/>
    </xf>
    <xf numFmtId="49" fontId="6" fillId="0" borderId="4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justify" vertical="center" wrapText="1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Border="1"/>
    <xf numFmtId="49" fontId="6" fillId="0" borderId="8" xfId="0" applyNumberFormat="1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8" borderId="14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justify" vertical="center" wrapText="1"/>
    </xf>
    <xf numFmtId="49" fontId="6" fillId="0" borderId="15" xfId="0" applyNumberFormat="1" applyFont="1" applyFill="1" applyBorder="1" applyAlignment="1">
      <alignment horizontal="justify" vertical="center" wrapText="1"/>
    </xf>
    <xf numFmtId="49" fontId="6" fillId="0" borderId="3" xfId="0" applyNumberFormat="1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justify" vertical="center" wrapText="1"/>
    </xf>
    <xf numFmtId="0" fontId="6" fillId="8" borderId="9" xfId="0" applyFont="1" applyFill="1" applyBorder="1" applyAlignment="1">
      <alignment horizontal="justify" vertical="center" wrapText="1"/>
    </xf>
    <xf numFmtId="0" fontId="6" fillId="8" borderId="10" xfId="0" applyFont="1" applyFill="1" applyBorder="1" applyAlignment="1">
      <alignment horizontal="justify" vertical="center" wrapText="1"/>
    </xf>
    <xf numFmtId="49" fontId="7" fillId="8" borderId="14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8" borderId="14" xfId="0" applyNumberFormat="1" applyFont="1" applyFill="1" applyBorder="1" applyAlignment="1">
      <alignment horizontal="left" vertical="center" wrapText="1"/>
    </xf>
    <xf numFmtId="49" fontId="7" fillId="8" borderId="15" xfId="0" applyNumberFormat="1" applyFont="1" applyFill="1" applyBorder="1" applyAlignment="1">
      <alignment horizontal="left" vertical="center" wrapText="1"/>
    </xf>
    <xf numFmtId="49" fontId="7" fillId="8" borderId="3" xfId="0" applyNumberFormat="1" applyFont="1" applyFill="1" applyBorder="1" applyAlignment="1">
      <alignment horizontal="left" vertical="center" wrapText="1"/>
    </xf>
    <xf numFmtId="49" fontId="6" fillId="8" borderId="14" xfId="0" applyNumberFormat="1" applyFont="1" applyFill="1" applyBorder="1" applyAlignment="1">
      <alignment horizontal="left" vertical="center" wrapText="1"/>
    </xf>
    <xf numFmtId="49" fontId="6" fillId="8" borderId="15" xfId="0" applyNumberFormat="1" applyFont="1" applyFill="1" applyBorder="1" applyAlignment="1">
      <alignment horizontal="left" vertical="center" wrapText="1"/>
    </xf>
    <xf numFmtId="49" fontId="6" fillId="8" borderId="3" xfId="0" applyNumberFormat="1" applyFont="1" applyFill="1" applyBorder="1" applyAlignment="1">
      <alignment horizontal="left" vertical="center" wrapText="1"/>
    </xf>
    <xf numFmtId="49" fontId="12" fillId="8" borderId="14" xfId="0" applyNumberFormat="1" applyFont="1" applyFill="1" applyBorder="1" applyAlignment="1">
      <alignment horizontal="center" vertical="center" wrapText="1"/>
    </xf>
    <xf numFmtId="49" fontId="12" fillId="8" borderId="3" xfId="0" applyNumberFormat="1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64" fontId="6" fillId="8" borderId="2" xfId="0" applyNumberFormat="1" applyFont="1" applyFill="1" applyBorder="1" applyAlignment="1">
      <alignment horizontal="justify" vertical="center" wrapText="1"/>
    </xf>
    <xf numFmtId="164" fontId="6" fillId="8" borderId="5" xfId="0" applyNumberFormat="1" applyFont="1" applyFill="1" applyBorder="1" applyAlignment="1">
      <alignment horizontal="center" vertical="center" wrapText="1"/>
    </xf>
    <xf numFmtId="164" fontId="6" fillId="8" borderId="12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textRotation="90" wrapText="1"/>
    </xf>
    <xf numFmtId="0" fontId="6" fillId="8" borderId="1" xfId="0" applyFont="1" applyFill="1" applyBorder="1" applyAlignment="1">
      <alignment horizontal="center" vertical="center" textRotation="90" wrapText="1"/>
    </xf>
    <xf numFmtId="14" fontId="6" fillId="8" borderId="4" xfId="0" applyNumberFormat="1" applyFont="1" applyFill="1" applyBorder="1" applyAlignment="1">
      <alignment horizontal="center" vertical="center" textRotation="90" wrapText="1"/>
    </xf>
    <xf numFmtId="14" fontId="6" fillId="8" borderId="1" xfId="0" applyNumberFormat="1" applyFont="1" applyFill="1" applyBorder="1" applyAlignment="1">
      <alignment horizontal="center" vertical="center" textRotation="90" wrapText="1"/>
    </xf>
    <xf numFmtId="49" fontId="6" fillId="8" borderId="2" xfId="0" applyNumberFormat="1" applyFont="1" applyFill="1" applyBorder="1" applyAlignment="1">
      <alignment horizontal="justify" vertical="center" wrapText="1"/>
    </xf>
    <xf numFmtId="49" fontId="6" fillId="8" borderId="11" xfId="0" applyNumberFormat="1" applyFont="1" applyFill="1" applyBorder="1" applyAlignment="1">
      <alignment horizontal="justify" vertical="center" wrapText="1"/>
    </xf>
    <xf numFmtId="49" fontId="6" fillId="8" borderId="5" xfId="1" applyNumberFormat="1" applyFont="1" applyFill="1" applyBorder="1" applyAlignment="1">
      <alignment horizontal="center" vertical="center" wrapText="1"/>
    </xf>
    <xf numFmtId="49" fontId="6" fillId="8" borderId="12" xfId="1" applyNumberFormat="1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164" fontId="6" fillId="8" borderId="14" xfId="0" applyNumberFormat="1" applyFont="1" applyFill="1" applyBorder="1" applyAlignment="1">
      <alignment horizontal="justify" vertical="center" wrapText="1"/>
    </xf>
    <xf numFmtId="164" fontId="6" fillId="8" borderId="15" xfId="0" applyNumberFormat="1" applyFont="1" applyFill="1" applyBorder="1" applyAlignment="1">
      <alignment horizontal="justify" vertical="center" wrapText="1"/>
    </xf>
    <xf numFmtId="164" fontId="6" fillId="8" borderId="3" xfId="0" applyNumberFormat="1" applyFont="1" applyFill="1" applyBorder="1" applyAlignment="1">
      <alignment horizontal="justify" vertical="center" wrapText="1"/>
    </xf>
    <xf numFmtId="49" fontId="12" fillId="8" borderId="2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justify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justify" vertical="center" wrapText="1"/>
    </xf>
    <xf numFmtId="0" fontId="6" fillId="8" borderId="13" xfId="0" applyFont="1" applyFill="1" applyBorder="1" applyAlignment="1">
      <alignment horizontal="justify" vertical="center" wrapText="1"/>
    </xf>
    <xf numFmtId="164" fontId="6" fillId="8" borderId="4" xfId="0" applyNumberFormat="1" applyFont="1" applyFill="1" applyBorder="1" applyAlignment="1">
      <alignment horizontal="justify" vertical="center" wrapText="1"/>
    </xf>
    <xf numFmtId="164" fontId="6" fillId="8" borderId="1" xfId="0" applyNumberFormat="1" applyFont="1" applyFill="1" applyBorder="1" applyAlignment="1">
      <alignment horizontal="justify" vertical="center" wrapText="1"/>
    </xf>
    <xf numFmtId="0" fontId="19" fillId="8" borderId="8" xfId="0" applyFont="1" applyFill="1" applyBorder="1" applyAlignment="1">
      <alignment horizontal="center" vertical="center"/>
    </xf>
    <xf numFmtId="49" fontId="6" fillId="8" borderId="1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49" fontId="12" fillId="8" borderId="8" xfId="0" applyNumberFormat="1" applyFont="1" applyFill="1" applyBorder="1" applyAlignment="1">
      <alignment horizontal="center" vertical="center" wrapText="1"/>
    </xf>
    <xf numFmtId="49" fontId="12" fillId="8" borderId="6" xfId="0" applyNumberFormat="1" applyFont="1" applyFill="1" applyBorder="1" applyAlignment="1">
      <alignment horizontal="center" vertical="center" wrapText="1"/>
    </xf>
    <xf numFmtId="49" fontId="12" fillId="8" borderId="12" xfId="0" applyNumberFormat="1" applyFont="1" applyFill="1" applyBorder="1" applyAlignment="1">
      <alignment horizontal="center" vertical="center" wrapText="1"/>
    </xf>
    <xf numFmtId="49" fontId="12" fillId="8" borderId="10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justify" vertical="center" wrapText="1"/>
    </xf>
    <xf numFmtId="0" fontId="6" fillId="8" borderId="5" xfId="0" applyFont="1" applyFill="1" applyBorder="1" applyAlignment="1">
      <alignment horizontal="justify" vertical="center" wrapText="1"/>
    </xf>
    <xf numFmtId="0" fontId="8" fillId="8" borderId="14" xfId="0" applyFont="1" applyFill="1" applyBorder="1" applyAlignment="1">
      <alignment horizontal="justify" vertical="center" wrapText="1"/>
    </xf>
    <xf numFmtId="0" fontId="8" fillId="8" borderId="15" xfId="0" applyFont="1" applyFill="1" applyBorder="1" applyAlignment="1">
      <alignment horizontal="justify" vertical="center" wrapText="1"/>
    </xf>
    <xf numFmtId="0" fontId="8" fillId="8" borderId="3" xfId="0" applyFont="1" applyFill="1" applyBorder="1" applyAlignment="1">
      <alignment horizontal="justify" vertical="center" wrapText="1"/>
    </xf>
    <xf numFmtId="49" fontId="7" fillId="8" borderId="2" xfId="0" applyNumberFormat="1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justify" vertical="center" wrapText="1"/>
    </xf>
    <xf numFmtId="0" fontId="6" fillId="8" borderId="3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center" vertical="center" wrapText="1"/>
    </xf>
    <xf numFmtId="164" fontId="6" fillId="8" borderId="4" xfId="0" applyNumberFormat="1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49" fontId="7" fillId="8" borderId="9" xfId="0" applyNumberFormat="1" applyFont="1" applyFill="1" applyBorder="1" applyAlignment="1">
      <alignment horizontal="left" vertical="center" wrapText="1"/>
    </xf>
    <xf numFmtId="49" fontId="7" fillId="8" borderId="10" xfId="0" applyNumberFormat="1" applyFont="1" applyFill="1" applyBorder="1" applyAlignment="1">
      <alignment horizontal="left" vertical="center" wrapText="1"/>
    </xf>
    <xf numFmtId="2" fontId="9" fillId="8" borderId="4" xfId="0" applyNumberFormat="1" applyFont="1" applyFill="1" applyBorder="1" applyAlignment="1">
      <alignment horizontal="center" vertical="center"/>
    </xf>
    <xf numFmtId="2" fontId="9" fillId="8" borderId="11" xfId="0" applyNumberFormat="1" applyFont="1" applyFill="1" applyBorder="1" applyAlignment="1">
      <alignment horizontal="center" vertical="center"/>
    </xf>
    <xf numFmtId="2" fontId="9" fillId="8" borderId="1" xfId="0" applyNumberFormat="1" applyFont="1" applyFill="1" applyBorder="1" applyAlignment="1">
      <alignment horizontal="center" vertical="center"/>
    </xf>
    <xf numFmtId="0" fontId="8" fillId="8" borderId="14" xfId="0" applyFont="1" applyFill="1" applyBorder="1" applyAlignment="1" applyProtection="1">
      <alignment horizontal="justify" vertical="center" wrapText="1"/>
      <protection locked="0"/>
    </xf>
    <xf numFmtId="0" fontId="8" fillId="8" borderId="7" xfId="0" applyFont="1" applyFill="1" applyBorder="1" applyAlignment="1" applyProtection="1">
      <alignment horizontal="justify" vertical="center" wrapText="1"/>
      <protection locked="0"/>
    </xf>
    <xf numFmtId="0" fontId="8" fillId="8" borderId="15" xfId="0" applyFont="1" applyFill="1" applyBorder="1" applyAlignment="1" applyProtection="1">
      <alignment horizontal="justify" vertical="center" wrapText="1"/>
      <protection locked="0"/>
    </xf>
    <xf numFmtId="0" fontId="8" fillId="8" borderId="3" xfId="0" applyFont="1" applyFill="1" applyBorder="1" applyAlignment="1" applyProtection="1">
      <alignment horizontal="justify" vertical="center" wrapText="1"/>
      <protection locked="0"/>
    </xf>
    <xf numFmtId="0" fontId="6" fillId="8" borderId="4" xfId="0" applyNumberFormat="1" applyFont="1" applyFill="1" applyBorder="1" applyAlignment="1">
      <alignment horizontal="center" vertical="center" wrapText="1"/>
    </xf>
    <xf numFmtId="0" fontId="6" fillId="8" borderId="11" xfId="0" applyNumberFormat="1" applyFont="1" applyFill="1" applyBorder="1" applyAlignment="1">
      <alignment horizontal="center" vertical="center" wrapText="1"/>
    </xf>
    <xf numFmtId="0" fontId="6" fillId="8" borderId="1" xfId="0" applyNumberFormat="1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164" fontId="6" fillId="8" borderId="11" xfId="0" applyNumberFormat="1" applyFont="1" applyFill="1" applyBorder="1" applyAlignment="1">
      <alignment horizontal="center" vertical="center" wrapText="1"/>
    </xf>
    <xf numFmtId="164" fontId="6" fillId="8" borderId="8" xfId="0" applyNumberFormat="1" applyFont="1" applyFill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justify" vertical="center" wrapText="1"/>
    </xf>
    <xf numFmtId="0" fontId="6" fillId="8" borderId="6" xfId="0" applyFont="1" applyFill="1" applyBorder="1" applyAlignment="1">
      <alignment horizontal="justify" vertical="center" wrapText="1"/>
    </xf>
    <xf numFmtId="164" fontId="6" fillId="8" borderId="5" xfId="0" applyNumberFormat="1" applyFont="1" applyFill="1" applyBorder="1" applyAlignment="1">
      <alignment horizontal="justify" vertical="center" wrapText="1"/>
    </xf>
    <xf numFmtId="164" fontId="6" fillId="8" borderId="12" xfId="0" applyNumberFormat="1" applyFont="1" applyFill="1" applyBorder="1" applyAlignment="1">
      <alignment horizontal="justify" vertical="center" wrapText="1"/>
    </xf>
    <xf numFmtId="2" fontId="7" fillId="8" borderId="2" xfId="0" applyNumberFormat="1" applyFont="1" applyFill="1" applyBorder="1" applyAlignment="1">
      <alignment horizontal="center" vertical="center" wrapText="1"/>
    </xf>
    <xf numFmtId="0" fontId="0" fillId="8" borderId="7" xfId="0" applyFont="1" applyFill="1" applyBorder="1" applyAlignment="1">
      <alignment horizontal="justify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49" fontId="6" fillId="8" borderId="14" xfId="0" applyNumberFormat="1" applyFont="1" applyFill="1" applyBorder="1" applyAlignment="1">
      <alignment horizontal="justify" vertical="center" wrapText="1"/>
    </xf>
    <xf numFmtId="49" fontId="6" fillId="8" borderId="7" xfId="0" applyNumberFormat="1" applyFont="1" applyFill="1" applyBorder="1" applyAlignment="1">
      <alignment horizontal="justify" vertical="center" wrapText="1"/>
    </xf>
    <xf numFmtId="49" fontId="6" fillId="8" borderId="15" xfId="0" applyNumberFormat="1" applyFont="1" applyFill="1" applyBorder="1" applyAlignment="1">
      <alignment horizontal="justify" vertical="center" wrapText="1"/>
    </xf>
    <xf numFmtId="49" fontId="6" fillId="8" borderId="3" xfId="0" applyNumberFormat="1" applyFont="1" applyFill="1" applyBorder="1" applyAlignment="1">
      <alignment horizontal="justify" vertical="center" wrapText="1"/>
    </xf>
    <xf numFmtId="0" fontId="8" fillId="8" borderId="2" xfId="0" applyFont="1" applyFill="1" applyBorder="1" applyAlignment="1">
      <alignment horizontal="left" vertical="center" wrapText="1"/>
    </xf>
    <xf numFmtId="49" fontId="12" fillId="8" borderId="5" xfId="0" applyNumberFormat="1" applyFont="1" applyFill="1" applyBorder="1" applyAlignment="1">
      <alignment horizontal="center" vertical="center" wrapText="1"/>
    </xf>
    <xf numFmtId="49" fontId="12" fillId="8" borderId="13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textRotation="90" wrapText="1"/>
    </xf>
    <xf numFmtId="14" fontId="6" fillId="8" borderId="11" xfId="0" applyNumberFormat="1" applyFont="1" applyFill="1" applyBorder="1" applyAlignment="1">
      <alignment horizontal="center" vertical="center" textRotation="90" wrapText="1"/>
    </xf>
    <xf numFmtId="164" fontId="6" fillId="8" borderId="11" xfId="0" applyNumberFormat="1" applyFont="1" applyFill="1" applyBorder="1" applyAlignment="1">
      <alignment horizontal="justify" vertical="center" wrapText="1"/>
    </xf>
    <xf numFmtId="49" fontId="6" fillId="8" borderId="9" xfId="0" applyNumberFormat="1" applyFont="1" applyFill="1" applyBorder="1" applyAlignment="1">
      <alignment horizontal="left" vertical="center" wrapText="1"/>
    </xf>
    <xf numFmtId="49" fontId="6" fillId="8" borderId="10" xfId="0" applyNumberFormat="1" applyFont="1" applyFill="1" applyBorder="1" applyAlignment="1">
      <alignment horizontal="left" vertical="center" wrapText="1"/>
    </xf>
    <xf numFmtId="49" fontId="4" fillId="8" borderId="8" xfId="0" applyNumberFormat="1" applyFont="1" applyFill="1" applyBorder="1" applyAlignment="1">
      <alignment horizontal="center" vertical="center"/>
    </xf>
    <xf numFmtId="49" fontId="4" fillId="8" borderId="0" xfId="0" applyNumberFormat="1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justify" vertical="center" wrapText="1"/>
    </xf>
    <xf numFmtId="0" fontId="4" fillId="8" borderId="8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49" fontId="6" fillId="8" borderId="5" xfId="0" applyNumberFormat="1" applyFont="1" applyFill="1" applyBorder="1" applyAlignment="1">
      <alignment horizontal="center" vertical="center" wrapText="1"/>
    </xf>
    <xf numFmtId="49" fontId="6" fillId="8" borderId="12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justify" vertical="center" wrapText="1"/>
    </xf>
    <xf numFmtId="49" fontId="6" fillId="8" borderId="4" xfId="7" applyNumberFormat="1" applyFont="1" applyFill="1" applyBorder="1" applyAlignment="1">
      <alignment horizontal="justify" vertical="center" wrapText="1"/>
    </xf>
    <xf numFmtId="49" fontId="6" fillId="8" borderId="11" xfId="7" applyNumberFormat="1" applyFont="1" applyFill="1" applyBorder="1" applyAlignment="1">
      <alignment horizontal="justify" vertical="center" wrapText="1"/>
    </xf>
    <xf numFmtId="49" fontId="6" fillId="8" borderId="1" xfId="7" applyNumberFormat="1" applyFont="1" applyFill="1" applyBorder="1" applyAlignment="1">
      <alignment horizontal="justify" vertical="center" wrapText="1"/>
    </xf>
    <xf numFmtId="0" fontId="7" fillId="8" borderId="4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49" fontId="6" fillId="8" borderId="5" xfId="7" applyNumberFormat="1" applyFont="1" applyFill="1" applyBorder="1" applyAlignment="1">
      <alignment horizontal="justify" vertical="center" wrapText="1"/>
    </xf>
    <xf numFmtId="49" fontId="6" fillId="8" borderId="12" xfId="7" applyNumberFormat="1" applyFont="1" applyFill="1" applyBorder="1" applyAlignment="1">
      <alignment horizontal="justify" vertical="center" wrapText="1"/>
    </xf>
    <xf numFmtId="4" fontId="7" fillId="8" borderId="4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/>
    <xf numFmtId="0" fontId="0" fillId="8" borderId="1" xfId="0" applyFont="1" applyFill="1" applyBorder="1" applyAlignment="1">
      <alignment horizontal="justify" vertical="center"/>
    </xf>
    <xf numFmtId="164" fontId="6" fillId="8" borderId="4" xfId="0" applyNumberFormat="1" applyFont="1" applyFill="1" applyBorder="1" applyAlignment="1">
      <alignment horizontal="left" vertical="center" wrapText="1"/>
    </xf>
    <xf numFmtId="164" fontId="6" fillId="8" borderId="1" xfId="0" applyNumberFormat="1" applyFont="1" applyFill="1" applyBorder="1" applyAlignment="1">
      <alignment horizontal="left" vertical="center" wrapText="1"/>
    </xf>
    <xf numFmtId="0" fontId="7" fillId="8" borderId="4" xfId="0" applyNumberFormat="1" applyFont="1" applyFill="1" applyBorder="1" applyAlignment="1">
      <alignment horizontal="center" vertical="center" wrapText="1"/>
    </xf>
    <xf numFmtId="0" fontId="6" fillId="8" borderId="4" xfId="7" applyFont="1" applyFill="1" applyBorder="1" applyAlignment="1">
      <alignment horizontal="justify" vertical="center" wrapText="1"/>
    </xf>
    <xf numFmtId="0" fontId="6" fillId="8" borderId="11" xfId="7" applyFont="1" applyFill="1" applyBorder="1" applyAlignment="1">
      <alignment horizontal="justify" vertical="center" wrapText="1"/>
    </xf>
    <xf numFmtId="0" fontId="6" fillId="8" borderId="1" xfId="7" applyFont="1" applyFill="1" applyBorder="1" applyAlignment="1">
      <alignment horizontal="justify" vertical="center" wrapText="1"/>
    </xf>
    <xf numFmtId="49" fontId="7" fillId="8" borderId="4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0" fontId="6" fillId="8" borderId="4" xfId="1" applyFont="1" applyFill="1" applyBorder="1" applyAlignment="1">
      <alignment horizontal="justify" vertical="center" wrapText="1"/>
    </xf>
    <xf numFmtId="0" fontId="6" fillId="8" borderId="1" xfId="1" applyFont="1" applyFill="1" applyBorder="1" applyAlignment="1">
      <alignment horizontal="justify" vertical="center" wrapText="1"/>
    </xf>
    <xf numFmtId="49" fontId="6" fillId="8" borderId="5" xfId="0" applyNumberFormat="1" applyFont="1" applyFill="1" applyBorder="1" applyAlignment="1">
      <alignment horizontal="left" vertical="center" wrapText="1"/>
    </xf>
    <xf numFmtId="49" fontId="6" fillId="8" borderId="7" xfId="0" applyNumberFormat="1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164" fontId="6" fillId="8" borderId="14" xfId="0" applyNumberFormat="1" applyFont="1" applyFill="1" applyBorder="1" applyAlignment="1">
      <alignment horizontal="left" vertical="center" wrapText="1"/>
    </xf>
    <xf numFmtId="164" fontId="6" fillId="8" borderId="15" xfId="0" applyNumberFormat="1" applyFont="1" applyFill="1" applyBorder="1" applyAlignment="1">
      <alignment horizontal="left" vertical="center" wrapText="1"/>
    </xf>
    <xf numFmtId="164" fontId="6" fillId="8" borderId="3" xfId="0" applyNumberFormat="1" applyFont="1" applyFill="1" applyBorder="1" applyAlignment="1">
      <alignment horizontal="left" vertical="center" wrapText="1"/>
    </xf>
    <xf numFmtId="164" fontId="6" fillId="8" borderId="9" xfId="0" applyNumberFormat="1" applyFont="1" applyFill="1" applyBorder="1" applyAlignment="1">
      <alignment horizontal="left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164" fontId="6" fillId="8" borderId="7" xfId="0" applyNumberFormat="1" applyFont="1" applyFill="1" applyBorder="1" applyAlignment="1">
      <alignment horizontal="left" vertical="center" wrapText="1"/>
    </xf>
    <xf numFmtId="164" fontId="6" fillId="8" borderId="13" xfId="0" applyNumberFormat="1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left"/>
    </xf>
    <xf numFmtId="0" fontId="0" fillId="8" borderId="3" xfId="0" applyFont="1" applyFill="1" applyBorder="1" applyAlignment="1">
      <alignment horizontal="left"/>
    </xf>
    <xf numFmtId="0" fontId="6" fillId="8" borderId="9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4" xfId="7" applyNumberFormat="1" applyFont="1" applyFill="1" applyBorder="1" applyAlignment="1">
      <alignment horizontal="justify" vertical="center" wrapText="1"/>
    </xf>
    <xf numFmtId="0" fontId="6" fillId="8" borderId="1" xfId="7" applyNumberFormat="1" applyFont="1" applyFill="1" applyBorder="1" applyAlignment="1">
      <alignment horizontal="justify" vertical="center" wrapText="1"/>
    </xf>
    <xf numFmtId="0" fontId="6" fillId="8" borderId="4" xfId="0" applyFont="1" applyFill="1" applyBorder="1" applyAlignment="1">
      <alignment horizontal="justify" vertical="center" wrapText="1"/>
    </xf>
    <xf numFmtId="0" fontId="6" fillId="8" borderId="1" xfId="0" applyFont="1" applyFill="1" applyBorder="1" applyAlignment="1">
      <alignment horizontal="justify" vertical="center" wrapText="1"/>
    </xf>
    <xf numFmtId="2" fontId="7" fillId="8" borderId="2" xfId="0" applyNumberFormat="1" applyFont="1" applyFill="1" applyBorder="1" applyAlignment="1">
      <alignment horizontal="center" vertical="center"/>
    </xf>
    <xf numFmtId="0" fontId="0" fillId="8" borderId="1" xfId="0" applyFont="1" applyFill="1" applyBorder="1"/>
    <xf numFmtId="0" fontId="7" fillId="8" borderId="5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left" vertical="center" wrapText="1"/>
    </xf>
    <xf numFmtId="0" fontId="6" fillId="8" borderId="14" xfId="0" applyNumberFormat="1" applyFont="1" applyFill="1" applyBorder="1" applyAlignment="1">
      <alignment horizontal="center" vertical="center" wrapText="1"/>
    </xf>
    <xf numFmtId="0" fontId="6" fillId="8" borderId="15" xfId="0" applyNumberFormat="1" applyFont="1" applyFill="1" applyBorder="1" applyAlignment="1">
      <alignment horizontal="center" vertical="center" wrapText="1"/>
    </xf>
    <xf numFmtId="0" fontId="6" fillId="8" borderId="3" xfId="0" applyNumberFormat="1" applyFont="1" applyFill="1" applyBorder="1" applyAlignment="1">
      <alignment horizontal="center" vertical="center" wrapText="1"/>
    </xf>
    <xf numFmtId="0" fontId="6" fillId="8" borderId="4" xfId="0" applyNumberFormat="1" applyFont="1" applyFill="1" applyBorder="1" applyAlignment="1">
      <alignment horizontal="justify" vertical="center" wrapText="1"/>
    </xf>
    <xf numFmtId="0" fontId="6" fillId="8" borderId="1" xfId="0" applyNumberFormat="1" applyFont="1" applyFill="1" applyBorder="1" applyAlignment="1">
      <alignment horizontal="justify" vertical="center" wrapText="1"/>
    </xf>
    <xf numFmtId="0" fontId="7" fillId="8" borderId="7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left" vertical="center" wrapText="1"/>
    </xf>
    <xf numFmtId="0" fontId="0" fillId="8" borderId="13" xfId="0" applyFont="1" applyFill="1" applyBorder="1"/>
    <xf numFmtId="0" fontId="0" fillId="8" borderId="8" xfId="0" applyFont="1" applyFill="1" applyBorder="1"/>
    <xf numFmtId="0" fontId="0" fillId="8" borderId="6" xfId="0" applyFont="1" applyFill="1" applyBorder="1"/>
    <xf numFmtId="0" fontId="6" fillId="8" borderId="5" xfId="8" applyFont="1" applyFill="1" applyBorder="1" applyAlignment="1">
      <alignment horizontal="justify" vertical="center" wrapText="1"/>
    </xf>
    <xf numFmtId="0" fontId="6" fillId="8" borderId="12" xfId="8" applyFont="1" applyFill="1" applyBorder="1" applyAlignment="1">
      <alignment horizontal="justify" vertical="center" wrapText="1"/>
    </xf>
    <xf numFmtId="0" fontId="6" fillId="8" borderId="4" xfId="8" applyFont="1" applyFill="1" applyBorder="1" applyAlignment="1">
      <alignment horizontal="justify" vertical="center" wrapText="1"/>
    </xf>
    <xf numFmtId="0" fontId="6" fillId="8" borderId="1" xfId="8" applyFont="1" applyFill="1" applyBorder="1" applyAlignment="1">
      <alignment horizontal="justify" vertical="center" wrapText="1"/>
    </xf>
    <xf numFmtId="49" fontId="21" fillId="8" borderId="8" xfId="0" applyNumberFormat="1" applyFont="1" applyFill="1" applyBorder="1" applyAlignment="1">
      <alignment horizontal="center" vertical="center"/>
    </xf>
    <xf numFmtId="49" fontId="21" fillId="8" borderId="0" xfId="0" applyNumberFormat="1" applyFont="1" applyFill="1" applyBorder="1" applyAlignment="1">
      <alignment horizontal="center" vertical="center"/>
    </xf>
    <xf numFmtId="2" fontId="9" fillId="8" borderId="2" xfId="0" applyNumberFormat="1" applyFont="1" applyFill="1" applyBorder="1" applyAlignment="1">
      <alignment horizontal="center" vertical="center" wrapText="1"/>
    </xf>
    <xf numFmtId="49" fontId="9" fillId="8" borderId="14" xfId="0" applyNumberFormat="1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horizontal="center" vertical="center" wrapText="1"/>
    </xf>
    <xf numFmtId="49" fontId="7" fillId="8" borderId="15" xfId="0" applyNumberFormat="1" applyFont="1" applyFill="1" applyBorder="1" applyAlignment="1">
      <alignment horizontal="center" vertical="center" wrapText="1"/>
    </xf>
    <xf numFmtId="49" fontId="7" fillId="8" borderId="11" xfId="0" applyNumberFormat="1" applyFont="1" applyFill="1" applyBorder="1" applyAlignment="1">
      <alignment horizontal="center" vertical="center"/>
    </xf>
    <xf numFmtId="0" fontId="6" fillId="8" borderId="5" xfId="1" applyFont="1" applyFill="1" applyBorder="1" applyAlignment="1">
      <alignment horizontal="justify" vertical="center" wrapText="1"/>
    </xf>
    <xf numFmtId="0" fontId="6" fillId="8" borderId="8" xfId="1" applyFont="1" applyFill="1" applyBorder="1" applyAlignment="1">
      <alignment horizontal="justify" vertical="center" wrapText="1"/>
    </xf>
    <xf numFmtId="0" fontId="6" fillId="8" borderId="12" xfId="1" applyFont="1" applyFill="1" applyBorder="1" applyAlignment="1">
      <alignment horizontal="justify" vertical="center" wrapText="1"/>
    </xf>
    <xf numFmtId="0" fontId="6" fillId="8" borderId="13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8" borderId="11" xfId="1" applyFont="1" applyFill="1" applyBorder="1" applyAlignment="1">
      <alignment horizontal="justify" vertical="center" wrapText="1"/>
    </xf>
    <xf numFmtId="4" fontId="7" fillId="8" borderId="11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justify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49" fontId="6" fillId="8" borderId="14" xfId="0" applyNumberFormat="1" applyFont="1" applyFill="1" applyBorder="1" applyAlignment="1">
      <alignment vertical="center" wrapText="1"/>
    </xf>
    <xf numFmtId="49" fontId="6" fillId="8" borderId="15" xfId="0" applyNumberFormat="1" applyFont="1" applyFill="1" applyBorder="1" applyAlignment="1">
      <alignment vertical="center" wrapText="1"/>
    </xf>
    <xf numFmtId="49" fontId="6" fillId="8" borderId="3" xfId="0" applyNumberFormat="1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justify" vertical="center" wrapText="1"/>
    </xf>
    <xf numFmtId="2" fontId="7" fillId="8" borderId="5" xfId="0" applyNumberFormat="1" applyFont="1" applyFill="1" applyBorder="1" applyAlignment="1">
      <alignment horizontal="center" vertical="center"/>
    </xf>
    <xf numFmtId="2" fontId="7" fillId="8" borderId="8" xfId="0" applyNumberFormat="1" applyFont="1" applyFill="1" applyBorder="1" applyAlignment="1">
      <alignment horizontal="center" vertical="center"/>
    </xf>
    <xf numFmtId="2" fontId="7" fillId="8" borderId="12" xfId="0" applyNumberFormat="1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textRotation="90" wrapText="1"/>
    </xf>
    <xf numFmtId="0" fontId="6" fillId="8" borderId="8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wrapText="1"/>
    </xf>
    <xf numFmtId="0" fontId="0" fillId="8" borderId="11" xfId="0" applyFont="1" applyFill="1" applyBorder="1"/>
    <xf numFmtId="0" fontId="6" fillId="8" borderId="7" xfId="0" applyFont="1" applyFill="1" applyBorder="1" applyAlignment="1">
      <alignment horizontal="center" vertical="center" textRotation="90" wrapText="1"/>
    </xf>
    <xf numFmtId="0" fontId="6" fillId="8" borderId="0" xfId="0" applyFont="1" applyFill="1" applyBorder="1" applyAlignment="1">
      <alignment horizontal="center" vertical="center" textRotation="90" wrapText="1"/>
    </xf>
    <xf numFmtId="14" fontId="6" fillId="8" borderId="5" xfId="0" applyNumberFormat="1" applyFont="1" applyFill="1" applyBorder="1" applyAlignment="1">
      <alignment horizontal="center" vertical="center" textRotation="90" wrapText="1"/>
    </xf>
    <xf numFmtId="14" fontId="6" fillId="8" borderId="8" xfId="0" applyNumberFormat="1" applyFont="1" applyFill="1" applyBorder="1" applyAlignment="1">
      <alignment horizontal="center" vertical="center" textRotation="90" wrapText="1"/>
    </xf>
    <xf numFmtId="49" fontId="8" fillId="8" borderId="14" xfId="0" applyNumberFormat="1" applyFont="1" applyFill="1" applyBorder="1" applyAlignment="1">
      <alignment horizontal="justify" vertical="center" wrapText="1"/>
    </xf>
    <xf numFmtId="49" fontId="8" fillId="8" borderId="15" xfId="0" applyNumberFormat="1" applyFont="1" applyFill="1" applyBorder="1" applyAlignment="1">
      <alignment horizontal="justify" vertical="center" wrapText="1"/>
    </xf>
    <xf numFmtId="49" fontId="8" fillId="8" borderId="3" xfId="0" applyNumberFormat="1" applyFont="1" applyFill="1" applyBorder="1" applyAlignment="1">
      <alignment horizontal="justify" vertical="center" wrapText="1"/>
    </xf>
    <xf numFmtId="0" fontId="6" fillId="8" borderId="2" xfId="0" applyFont="1" applyFill="1" applyBorder="1" applyAlignment="1">
      <alignment horizontal="center" vertical="center" textRotation="90" wrapText="1"/>
    </xf>
    <xf numFmtId="49" fontId="6" fillId="8" borderId="2" xfId="0" applyNumberFormat="1" applyFont="1" applyFill="1" applyBorder="1" applyAlignment="1">
      <alignment horizontal="center" vertical="center" textRotation="90" wrapText="1"/>
    </xf>
    <xf numFmtId="4" fontId="6" fillId="8" borderId="14" xfId="0" applyNumberFormat="1" applyFont="1" applyFill="1" applyBorder="1" applyAlignment="1">
      <alignment horizontal="center" vertical="center" wrapText="1"/>
    </xf>
    <xf numFmtId="4" fontId="6" fillId="8" borderId="15" xfId="0" applyNumberFormat="1" applyFont="1" applyFill="1" applyBorder="1" applyAlignment="1">
      <alignment horizontal="center" vertical="center" wrapText="1"/>
    </xf>
    <xf numFmtId="4" fontId="6" fillId="8" borderId="3" xfId="0" applyNumberFormat="1" applyFont="1" applyFill="1" applyBorder="1" applyAlignment="1">
      <alignment horizontal="center" vertical="center" wrapText="1"/>
    </xf>
    <xf numFmtId="3" fontId="6" fillId="8" borderId="2" xfId="0" applyNumberFormat="1" applyFont="1" applyFill="1" applyBorder="1" applyAlignment="1">
      <alignment horizontal="center" vertical="center" textRotation="90" wrapText="1"/>
    </xf>
    <xf numFmtId="2" fontId="8" fillId="8" borderId="4" xfId="0" applyNumberFormat="1" applyFont="1" applyFill="1" applyBorder="1" applyAlignment="1">
      <alignment horizontal="center" vertical="center" textRotation="90" wrapText="1"/>
    </xf>
    <xf numFmtId="2" fontId="8" fillId="8" borderId="1" xfId="0" applyNumberFormat="1" applyFont="1" applyFill="1" applyBorder="1" applyAlignment="1">
      <alignment horizontal="center" vertical="center" textRotation="90" wrapText="1"/>
    </xf>
    <xf numFmtId="4" fontId="8" fillId="8" borderId="5" xfId="0" applyNumberFormat="1" applyFont="1" applyFill="1" applyBorder="1" applyAlignment="1">
      <alignment horizontal="center" vertical="center" textRotation="90" wrapText="1"/>
    </xf>
    <xf numFmtId="4" fontId="8" fillId="8" borderId="12" xfId="0" applyNumberFormat="1" applyFont="1" applyFill="1" applyBorder="1" applyAlignment="1">
      <alignment horizontal="center" vertical="center" textRotation="90" wrapText="1"/>
    </xf>
    <xf numFmtId="4" fontId="8" fillId="8" borderId="2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4" fontId="4" fillId="8" borderId="0" xfId="0" applyNumberFormat="1" applyFont="1" applyFill="1" applyBorder="1" applyAlignment="1">
      <alignment horizontal="center" vertical="center" wrapText="1"/>
    </xf>
    <xf numFmtId="164" fontId="6" fillId="8" borderId="4" xfId="0" applyNumberFormat="1" applyFont="1" applyFill="1" applyBorder="1" applyAlignment="1">
      <alignment horizontal="center" vertical="center" textRotation="90" wrapText="1"/>
    </xf>
    <xf numFmtId="164" fontId="6" fillId="8" borderId="11" xfId="0" applyNumberFormat="1" applyFont="1" applyFill="1" applyBorder="1" applyAlignment="1">
      <alignment horizontal="center" vertical="center" textRotation="90" wrapText="1"/>
    </xf>
    <xf numFmtId="164" fontId="6" fillId="8" borderId="1" xfId="0" applyNumberFormat="1" applyFont="1" applyFill="1" applyBorder="1" applyAlignment="1">
      <alignment horizontal="center" vertical="center" textRotation="90" wrapText="1"/>
    </xf>
    <xf numFmtId="0" fontId="0" fillId="8" borderId="12" xfId="0" applyFont="1" applyFill="1" applyBorder="1"/>
    <xf numFmtId="0" fontId="0" fillId="8" borderId="10" xfId="0" applyFont="1" applyFill="1" applyBorder="1"/>
  </cellXfs>
  <cellStyles count="12">
    <cellStyle name="Обычный" xfId="0" builtinId="0"/>
    <cellStyle name="Обычный 2" xfId="1"/>
    <cellStyle name="Обычный 2 2" xfId="2"/>
    <cellStyle name="Обычный 2 3" xfId="3"/>
    <cellStyle name="Обычный 2 3 2" xfId="10"/>
    <cellStyle name="Обычный 2 4" xfId="11"/>
    <cellStyle name="Обычный 2_РРО 2 на 2016-2018 АМР" xfId="4"/>
    <cellStyle name="Обычный 3 6" xfId="5"/>
    <cellStyle name="Обычный 8" xfId="6"/>
    <cellStyle name="Обычный 8 2" xfId="9"/>
    <cellStyle name="Обычный_Лист1" xfId="7"/>
    <cellStyle name="Обычный_Уведомления 2013 г.район" xfId="8"/>
  </cellStyles>
  <dxfs count="0"/>
  <tableStyles count="0" defaultTableStyle="TableStyleMedium9" defaultPivotStyle="PivotStyleLight16"/>
  <colors>
    <mruColors>
      <color rgb="FFFF99FF"/>
      <color rgb="FF70F0FE"/>
      <color rgb="FFFF0066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EF1502"/>
  <sheetViews>
    <sheetView tabSelected="1" showOutlineSymbols="0" view="pageBreakPreview" topLeftCell="A1213" zoomScale="65" zoomScaleNormal="75" zoomScaleSheetLayoutView="65" workbookViewId="0">
      <selection activeCell="Q1219" sqref="Q1219"/>
    </sheetView>
  </sheetViews>
  <sheetFormatPr defaultColWidth="9.109375" defaultRowHeight="13.8" outlineLevelRow="2" x14ac:dyDescent="0.25"/>
  <cols>
    <col min="1" max="1" width="5.33203125" style="111" customWidth="1"/>
    <col min="2" max="2" width="6.88671875" style="112" customWidth="1"/>
    <col min="3" max="3" width="34.109375" style="113" customWidth="1"/>
    <col min="4" max="4" width="38.5546875" style="114" customWidth="1"/>
    <col min="5" max="5" width="8.33203125" style="115" customWidth="1"/>
    <col min="6" max="6" width="8.5546875" style="115" customWidth="1"/>
    <col min="7" max="7" width="7.88671875" style="115" customWidth="1"/>
    <col min="8" max="8" width="6.6640625" style="116" customWidth="1"/>
    <col min="9" max="9" width="6.33203125" style="138" customWidth="1"/>
    <col min="10" max="10" width="13.33203125" style="109" customWidth="1"/>
    <col min="11" max="11" width="6" style="138" customWidth="1"/>
    <col min="12" max="12" width="6" style="110" customWidth="1"/>
    <col min="13" max="13" width="13.44140625" style="138" customWidth="1"/>
    <col min="14" max="14" width="12.88671875" style="143" customWidth="1"/>
    <col min="15" max="15" width="12.6640625" style="143" customWidth="1"/>
    <col min="16" max="16" width="16.33203125" style="139" customWidth="1"/>
    <col min="17" max="17" width="13.6640625" style="138" customWidth="1"/>
    <col min="18" max="18" width="14.109375" style="138" customWidth="1"/>
    <col min="19" max="19" width="13.6640625" style="138" customWidth="1"/>
    <col min="20" max="20" width="5.33203125" style="108" customWidth="1"/>
    <col min="21" max="22" width="10.44140625" style="16" bestFit="1" customWidth="1"/>
    <col min="23" max="23" width="11.5546875" style="16" bestFit="1" customWidth="1"/>
    <col min="24" max="135" width="9.109375" style="16"/>
    <col min="136" max="136" width="9.109375" style="124"/>
    <col min="137" max="16384" width="9.109375" style="6"/>
  </cols>
  <sheetData>
    <row r="1" spans="1:136" s="1" customFormat="1" ht="18.75" customHeight="1" x14ac:dyDescent="0.25">
      <c r="A1" s="861" t="s">
        <v>833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24"/>
    </row>
    <row r="2" spans="1:136" s="1" customFormat="1" ht="21" customHeight="1" x14ac:dyDescent="0.25">
      <c r="A2" s="861" t="s">
        <v>1174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2"/>
      <c r="Q2" s="862"/>
      <c r="R2" s="862"/>
      <c r="S2" s="862"/>
      <c r="T2" s="861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24"/>
    </row>
    <row r="3" spans="1:136" s="2" customFormat="1" ht="27" customHeight="1" x14ac:dyDescent="0.25">
      <c r="A3" s="850" t="s">
        <v>594</v>
      </c>
      <c r="B3" s="850" t="s">
        <v>324</v>
      </c>
      <c r="C3" s="863" t="s">
        <v>350</v>
      </c>
      <c r="D3" s="646" t="s">
        <v>347</v>
      </c>
      <c r="E3" s="850" t="s">
        <v>348</v>
      </c>
      <c r="F3" s="850" t="s">
        <v>349</v>
      </c>
      <c r="G3" s="850" t="s">
        <v>691</v>
      </c>
      <c r="H3" s="850" t="s">
        <v>596</v>
      </c>
      <c r="I3" s="850" t="s">
        <v>595</v>
      </c>
      <c r="J3" s="851" t="s">
        <v>597</v>
      </c>
      <c r="K3" s="850" t="s">
        <v>598</v>
      </c>
      <c r="L3" s="850" t="s">
        <v>693</v>
      </c>
      <c r="M3" s="852" t="s">
        <v>354</v>
      </c>
      <c r="N3" s="853"/>
      <c r="O3" s="853"/>
      <c r="P3" s="853"/>
      <c r="Q3" s="853"/>
      <c r="R3" s="853"/>
      <c r="S3" s="854"/>
      <c r="T3" s="855" t="s">
        <v>735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</row>
    <row r="4" spans="1:136" s="2" customFormat="1" ht="15" customHeight="1" x14ac:dyDescent="0.25">
      <c r="A4" s="850"/>
      <c r="B4" s="850"/>
      <c r="C4" s="864"/>
      <c r="D4" s="725"/>
      <c r="E4" s="850"/>
      <c r="F4" s="850"/>
      <c r="G4" s="850"/>
      <c r="H4" s="850"/>
      <c r="I4" s="850"/>
      <c r="J4" s="851"/>
      <c r="K4" s="850"/>
      <c r="L4" s="850"/>
      <c r="M4" s="852" t="s">
        <v>628</v>
      </c>
      <c r="N4" s="853"/>
      <c r="O4" s="854"/>
      <c r="P4" s="856" t="s">
        <v>629</v>
      </c>
      <c r="Q4" s="858" t="s">
        <v>737</v>
      </c>
      <c r="R4" s="860" t="s">
        <v>599</v>
      </c>
      <c r="S4" s="860"/>
      <c r="T4" s="855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</row>
    <row r="5" spans="1:136" s="2" customFormat="1" ht="137.25" customHeight="1" x14ac:dyDescent="0.25">
      <c r="A5" s="850"/>
      <c r="B5" s="850"/>
      <c r="C5" s="865"/>
      <c r="D5" s="647"/>
      <c r="E5" s="850"/>
      <c r="F5" s="850"/>
      <c r="G5" s="850"/>
      <c r="H5" s="850"/>
      <c r="I5" s="850"/>
      <c r="J5" s="851"/>
      <c r="K5" s="850"/>
      <c r="L5" s="850"/>
      <c r="M5" s="35" t="s">
        <v>361</v>
      </c>
      <c r="N5" s="141" t="s">
        <v>353</v>
      </c>
      <c r="O5" s="141" t="s">
        <v>692</v>
      </c>
      <c r="P5" s="857"/>
      <c r="Q5" s="859"/>
      <c r="R5" s="263" t="s">
        <v>630</v>
      </c>
      <c r="S5" s="263" t="s">
        <v>631</v>
      </c>
      <c r="T5" s="855"/>
      <c r="U5" s="17"/>
      <c r="V5" s="17"/>
      <c r="W5" s="17"/>
      <c r="X5" s="18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</row>
    <row r="6" spans="1:136" s="1" customFormat="1" x14ac:dyDescent="0.25">
      <c r="A6" s="212" t="s">
        <v>309</v>
      </c>
      <c r="B6" s="212" t="s">
        <v>320</v>
      </c>
      <c r="C6" s="235" t="s">
        <v>310</v>
      </c>
      <c r="D6" s="241" t="s">
        <v>311</v>
      </c>
      <c r="E6" s="241" t="s">
        <v>312</v>
      </c>
      <c r="F6" s="241" t="s">
        <v>313</v>
      </c>
      <c r="G6" s="241" t="s">
        <v>314</v>
      </c>
      <c r="H6" s="212" t="s">
        <v>315</v>
      </c>
      <c r="I6" s="212" t="s">
        <v>316</v>
      </c>
      <c r="J6" s="212" t="s">
        <v>180</v>
      </c>
      <c r="K6" s="212" t="s">
        <v>182</v>
      </c>
      <c r="L6" s="212" t="s">
        <v>317</v>
      </c>
      <c r="M6" s="170" t="s">
        <v>56</v>
      </c>
      <c r="N6" s="142" t="s">
        <v>8</v>
      </c>
      <c r="O6" s="142" t="s">
        <v>9</v>
      </c>
      <c r="P6" s="142" t="s">
        <v>906</v>
      </c>
      <c r="Q6" s="142" t="s">
        <v>907</v>
      </c>
      <c r="R6" s="142" t="s">
        <v>908</v>
      </c>
      <c r="S6" s="142" t="s">
        <v>905</v>
      </c>
      <c r="T6" s="170" t="s">
        <v>362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1" customFormat="1" ht="18" customHeight="1" x14ac:dyDescent="0.25">
      <c r="A7" s="36" t="s">
        <v>318</v>
      </c>
      <c r="B7" s="847" t="s">
        <v>189</v>
      </c>
      <c r="C7" s="848"/>
      <c r="D7" s="848"/>
      <c r="E7" s="848"/>
      <c r="F7" s="848"/>
      <c r="G7" s="849"/>
      <c r="H7" s="36"/>
      <c r="I7" s="36"/>
      <c r="J7" s="36"/>
      <c r="K7" s="36"/>
      <c r="L7" s="36"/>
      <c r="M7" s="37">
        <f t="shared" ref="M7:S7" si="0">M8+M857+M943+M952</f>
        <v>69208.876000000033</v>
      </c>
      <c r="N7" s="37">
        <f t="shared" si="0"/>
        <v>134281.26913999999</v>
      </c>
      <c r="O7" s="37">
        <f t="shared" si="0"/>
        <v>131046.67086999999</v>
      </c>
      <c r="P7" s="264">
        <f t="shared" si="0"/>
        <v>115706.79574999999</v>
      </c>
      <c r="Q7" s="264">
        <f t="shared" si="0"/>
        <v>84384.39999999998</v>
      </c>
      <c r="R7" s="264">
        <f t="shared" si="0"/>
        <v>75287.199999999997</v>
      </c>
      <c r="S7" s="264">
        <f t="shared" si="0"/>
        <v>63649.600000000006</v>
      </c>
      <c r="T7" s="38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1" customFormat="1" ht="18" customHeight="1" x14ac:dyDescent="0.25">
      <c r="A8" s="36"/>
      <c r="B8" s="187" t="s">
        <v>309</v>
      </c>
      <c r="C8" s="722" t="s">
        <v>308</v>
      </c>
      <c r="D8" s="722"/>
      <c r="E8" s="722"/>
      <c r="F8" s="722"/>
      <c r="G8" s="722"/>
      <c r="H8" s="722"/>
      <c r="I8" s="722"/>
      <c r="J8" s="722"/>
      <c r="K8" s="722"/>
      <c r="L8" s="722"/>
      <c r="M8" s="37">
        <f>M12+M30+M36+M50+M57+M68+M105+M107+M109+M117+M121+M130+M147+M158+M168+M176+M183+M198+M200+M203+M236+M238+M240+M246+M248+M254+M258+M281+M309+M346+M349+M358+M382+M388+M432+M447+M516+M565+M583+M652+M658+M673+M714+M717+M738+M743+M746+M749+M775+M778+M787+M793+M804+M816+M834+M836+M838+M853</f>
        <v>62141.600000000028</v>
      </c>
      <c r="N8" s="37">
        <f>N12+N30+N36+N50+N58+N68+N105+N107+N109+N117+N121+N147+N158+N168+N173+N176+N180+N183+N198+N200+N203+N236+N238+N240+N246+N248+N254+N258+N279+N281+N286+N309+N320+N323+N349+N382+N385+N388+N391+N394+N416+N432+N435+N438+N441+N444+N502+N504+N516+N565+N567+N569+N583+N642+N647+N649+N667+N673+N699+N705+N708+N711+N714+N717+N738+N743+N746+N749+N772+N775+N778+N787+N793+N804+N834+N836+N838+N853</f>
        <v>123654.77866</v>
      </c>
      <c r="O8" s="37">
        <f>O12+O30+O36+O50+O58+O68+O105+O107+O109+O117+O121+O147+O158+O168+O173+O176+O180+O183+O198+O200+O203+O236+O238+O240+O246+O248+O254+O258+O279+O281+O286+O309+O320+O323+O349+O382+O385+O388+O391+O394+O416+O432+O435+O438+O441+O444+O502+O504+O516+O565+O567+O569+O583+O642+O647+O649+O667+O673+O699+O705+O708+O711+O714+O717+O738+O743+O746+O749+O772+O775+O778+O787+O793+O804+O834+O836+O838+O853</f>
        <v>120456.55880999999</v>
      </c>
      <c r="P8" s="264">
        <f>P12+P25+P30+P36+P50+P58+P68+P100+P105+P107+P109+P117+P121+P145+P147+P153+P163+P173+P176+P180+P183+P198+P200+P203+P236+P238+P240+P242+P244+P248+P252+P254+P258+P279+P281+P307+P309+P320+P326+P328+P330+P349+P355+P358+P376+P379+P382+P385+P388+P391+P394+P400+P403+P418+P435+P438+P441+P444+P493+P496+P499+P506+P510+P514+P516+P583+P621+P624+P626+P628+P630+P632+P634+P636+P638+P640+P667+P670+P673+P696+P702+P711+P714+P717+P738+P743+P746+P749+P772+P775+P778+P787+P793+P800+P802+P804+P834+P836+P845+P847+P849+P851+P853</f>
        <v>104191.20552</v>
      </c>
      <c r="Q8" s="264">
        <f>Q12+Q25+Q30+Q36+Q50+Q58+Q68+Q100+Q105+Q107+Q109+Q117+Q121+Q145+Q147+Q153+Q163+Q173+Q176+Q180+Q183+Q198+Q200+Q203+Q236+Q238+Q240+Q242+Q244+Q248+Q252+Q254+Q258+Q279+Q281+Q307+Q309+Q320+Q326+Q328+Q330+Q349+Q355+Q358+Q376+Q379+Q382+Q385+Q388+Q391+Q394+Q400+Q403+Q418+Q435+Q438+Q441+Q444+Q493+Q496+Q499+Q506+Q510+Q514+Q516+Q583+Q621+Q624+Q626+Q628+Q630+Q632+Q634+Q636+Q638+Q640+Q667+Q670+Q673+Q696+Q702+Q711+Q714+Q717+Q738+Q743+Q746+Q749+Q772+Q775+Q778+Q787+Q793+Q800+Q802+Q804+Q834+Q836+Q845+Q847+Q849+Q851+Q853+Q246+Q699+Q63+Q95</f>
        <v>75903.589999999982</v>
      </c>
      <c r="R8" s="264">
        <f t="shared" ref="R8:S8" si="1">R12+R25+R30+R36+R50+R58+R68+R100+R105+R107+R109+R117+R121+R145+R147+R153+R163+R173+R176+R180+R183+R198+R200+R203+R236+R238+R240+R242+R244+R248+R252+R254+R258+R279+R281+R307+R309+R320+R326+R328+R330+R349+R355+R358+R376+R379+R382+R385+R388+R391+R394+R400+R403+R418+R435+R438+R441+R444+R493+R496+R499+R506+R510+R514+R516+R583+R621+R624+R626+R628+R630+R632+R634+R636+R638+R640+R667+R670+R673+R696+R702+R711+R714+R717+R738+R743+R746+R749+R772+R775+R778+R787+R793+R800+R802+R804+R834+R836+R845+R847+R849+R851+R853+R246+R699+R63+R95</f>
        <v>66735.5</v>
      </c>
      <c r="S8" s="264">
        <f t="shared" si="1"/>
        <v>59528.600000000006</v>
      </c>
      <c r="T8" s="38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s="12" customFormat="1" ht="76.5" hidden="1" customHeight="1" outlineLevel="2" x14ac:dyDescent="0.25">
      <c r="A9" s="185">
        <v>603</v>
      </c>
      <c r="B9" s="185" t="s">
        <v>55</v>
      </c>
      <c r="C9" s="234" t="s">
        <v>67</v>
      </c>
      <c r="D9" s="39" t="s">
        <v>619</v>
      </c>
      <c r="E9" s="189" t="s">
        <v>178</v>
      </c>
      <c r="F9" s="40">
        <v>40623</v>
      </c>
      <c r="G9" s="40">
        <v>42276</v>
      </c>
      <c r="H9" s="187" t="s">
        <v>322</v>
      </c>
      <c r="I9" s="187" t="s">
        <v>303</v>
      </c>
      <c r="J9" s="187" t="s">
        <v>68</v>
      </c>
      <c r="K9" s="187"/>
      <c r="L9" s="187"/>
      <c r="M9" s="146"/>
      <c r="N9" s="256">
        <f>N10+N11</f>
        <v>0</v>
      </c>
      <c r="O9" s="256">
        <f>O10</f>
        <v>0</v>
      </c>
      <c r="P9" s="146"/>
      <c r="Q9" s="146"/>
      <c r="R9" s="146"/>
      <c r="S9" s="146"/>
      <c r="T9" s="176"/>
      <c r="U9" s="16"/>
      <c r="V9" s="19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</row>
    <row r="10" spans="1:136" s="12" customFormat="1" ht="18" hidden="1" customHeight="1" outlineLevel="2" x14ac:dyDescent="0.25">
      <c r="A10" s="692"/>
      <c r="B10" s="692"/>
      <c r="C10" s="586" t="s">
        <v>137</v>
      </c>
      <c r="D10" s="687"/>
      <c r="E10" s="687"/>
      <c r="F10" s="687"/>
      <c r="G10" s="688"/>
      <c r="H10" s="187" t="s">
        <v>322</v>
      </c>
      <c r="I10" s="187" t="s">
        <v>303</v>
      </c>
      <c r="J10" s="187" t="s">
        <v>68</v>
      </c>
      <c r="K10" s="187" t="s">
        <v>410</v>
      </c>
      <c r="L10" s="187" t="s">
        <v>296</v>
      </c>
      <c r="M10" s="146"/>
      <c r="N10" s="256">
        <v>0</v>
      </c>
      <c r="O10" s="256">
        <v>0</v>
      </c>
      <c r="P10" s="146"/>
      <c r="Q10" s="146"/>
      <c r="R10" s="146"/>
      <c r="S10" s="146"/>
      <c r="T10" s="176">
        <v>1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</row>
    <row r="11" spans="1:136" s="12" customFormat="1" ht="18" hidden="1" customHeight="1" outlineLevel="2" x14ac:dyDescent="0.25">
      <c r="A11" s="692"/>
      <c r="B11" s="692"/>
      <c r="C11" s="586" t="s">
        <v>299</v>
      </c>
      <c r="D11" s="687"/>
      <c r="E11" s="687"/>
      <c r="F11" s="687"/>
      <c r="G11" s="688"/>
      <c r="H11" s="187" t="s">
        <v>322</v>
      </c>
      <c r="I11" s="187" t="s">
        <v>303</v>
      </c>
      <c r="J11" s="187" t="s">
        <v>68</v>
      </c>
      <c r="K11" s="187" t="s">
        <v>410</v>
      </c>
      <c r="L11" s="187" t="s">
        <v>300</v>
      </c>
      <c r="M11" s="146"/>
      <c r="N11" s="256">
        <v>0</v>
      </c>
      <c r="O11" s="256">
        <v>0</v>
      </c>
      <c r="P11" s="146"/>
      <c r="Q11" s="146"/>
      <c r="R11" s="146"/>
      <c r="S11" s="146"/>
      <c r="T11" s="176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</row>
    <row r="12" spans="1:136" s="9" customFormat="1" ht="85.5" customHeight="1" outlineLevel="2" x14ac:dyDescent="0.25">
      <c r="A12" s="689">
        <v>603</v>
      </c>
      <c r="B12" s="689" t="s">
        <v>454</v>
      </c>
      <c r="C12" s="643" t="s">
        <v>889</v>
      </c>
      <c r="D12" s="190" t="s">
        <v>69</v>
      </c>
      <c r="E12" s="173" t="s">
        <v>178</v>
      </c>
      <c r="F12" s="174">
        <v>39075</v>
      </c>
      <c r="G12" s="173" t="s">
        <v>321</v>
      </c>
      <c r="H12" s="684" t="s">
        <v>322</v>
      </c>
      <c r="I12" s="684" t="s">
        <v>305</v>
      </c>
      <c r="J12" s="684" t="s">
        <v>87</v>
      </c>
      <c r="K12" s="684" t="s">
        <v>751</v>
      </c>
      <c r="L12" s="684"/>
      <c r="M12" s="462">
        <f>M14+M15+M16+M17</f>
        <v>262.3</v>
      </c>
      <c r="N12" s="812">
        <f>N14+N15+N16</f>
        <v>262.3</v>
      </c>
      <c r="O12" s="812">
        <f>O14+O15+O16</f>
        <v>262.3</v>
      </c>
      <c r="P12" s="462">
        <f>P14+P15+P16+P17</f>
        <v>274.3</v>
      </c>
      <c r="Q12" s="462">
        <f>Q14+Q15+Q16+Q17</f>
        <v>291.39999999999998</v>
      </c>
      <c r="R12" s="462">
        <f>R14+R15+R16+R17</f>
        <v>291.39999999999998</v>
      </c>
      <c r="S12" s="462">
        <f>S14+S15+S16+S17</f>
        <v>291.39999999999998</v>
      </c>
      <c r="T12" s="708"/>
      <c r="U12" s="16"/>
      <c r="V12" s="19"/>
      <c r="W12" s="20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</row>
    <row r="13" spans="1:136" s="9" customFormat="1" ht="63.75" customHeight="1" outlineLevel="2" x14ac:dyDescent="0.25">
      <c r="A13" s="689"/>
      <c r="B13" s="689"/>
      <c r="C13" s="643"/>
      <c r="D13" s="192" t="s">
        <v>989</v>
      </c>
      <c r="E13" s="193" t="s">
        <v>178</v>
      </c>
      <c r="F13" s="194">
        <v>42370</v>
      </c>
      <c r="G13" s="194">
        <v>44561</v>
      </c>
      <c r="H13" s="684"/>
      <c r="I13" s="684"/>
      <c r="J13" s="684"/>
      <c r="K13" s="684"/>
      <c r="L13" s="684"/>
      <c r="M13" s="464"/>
      <c r="N13" s="812"/>
      <c r="O13" s="812"/>
      <c r="P13" s="464"/>
      <c r="Q13" s="464"/>
      <c r="R13" s="464"/>
      <c r="S13" s="464"/>
      <c r="T13" s="708"/>
      <c r="U13" s="16"/>
      <c r="V13" s="16"/>
      <c r="W13" s="16"/>
      <c r="X13" s="16"/>
      <c r="Y13" s="21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</row>
    <row r="14" spans="1:136" s="9" customFormat="1" ht="18" customHeight="1" outlineLevel="2" x14ac:dyDescent="0.25">
      <c r="A14" s="692"/>
      <c r="B14" s="692"/>
      <c r="C14" s="679" t="s">
        <v>576</v>
      </c>
      <c r="D14" s="679"/>
      <c r="E14" s="679"/>
      <c r="F14" s="679"/>
      <c r="G14" s="679"/>
      <c r="H14" s="187" t="s">
        <v>322</v>
      </c>
      <c r="I14" s="187" t="s">
        <v>305</v>
      </c>
      <c r="J14" s="187" t="s">
        <v>87</v>
      </c>
      <c r="K14" s="187" t="s">
        <v>410</v>
      </c>
      <c r="L14" s="187" t="s">
        <v>751</v>
      </c>
      <c r="M14" s="146">
        <v>183.4</v>
      </c>
      <c r="N14" s="256">
        <v>183.4</v>
      </c>
      <c r="O14" s="256">
        <v>183.4</v>
      </c>
      <c r="P14" s="146">
        <v>194.5</v>
      </c>
      <c r="Q14" s="146">
        <v>204.2</v>
      </c>
      <c r="R14" s="146">
        <v>204.2</v>
      </c>
      <c r="S14" s="146">
        <v>204.2</v>
      </c>
      <c r="T14" s="176">
        <v>1</v>
      </c>
      <c r="U14" s="19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</row>
    <row r="15" spans="1:136" s="9" customFormat="1" ht="30" customHeight="1" outlineLevel="2" x14ac:dyDescent="0.25">
      <c r="A15" s="692"/>
      <c r="B15" s="692"/>
      <c r="C15" s="658" t="s">
        <v>573</v>
      </c>
      <c r="D15" s="659"/>
      <c r="E15" s="659"/>
      <c r="F15" s="659"/>
      <c r="G15" s="660"/>
      <c r="H15" s="187" t="s">
        <v>322</v>
      </c>
      <c r="I15" s="187" t="s">
        <v>305</v>
      </c>
      <c r="J15" s="187" t="s">
        <v>87</v>
      </c>
      <c r="K15" s="187" t="s">
        <v>86</v>
      </c>
      <c r="L15" s="187" t="s">
        <v>751</v>
      </c>
      <c r="M15" s="146">
        <v>55.3</v>
      </c>
      <c r="N15" s="256">
        <v>55.3</v>
      </c>
      <c r="O15" s="256">
        <v>55.3</v>
      </c>
      <c r="P15" s="146">
        <v>58.8</v>
      </c>
      <c r="Q15" s="146">
        <v>61.7</v>
      </c>
      <c r="R15" s="146">
        <v>61.7</v>
      </c>
      <c r="S15" s="146">
        <v>61.7</v>
      </c>
      <c r="T15" s="176">
        <v>1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</row>
    <row r="16" spans="1:136" s="9" customFormat="1" ht="35.25" customHeight="1" outlineLevel="2" x14ac:dyDescent="0.25">
      <c r="A16" s="692"/>
      <c r="B16" s="692"/>
      <c r="C16" s="636" t="s">
        <v>926</v>
      </c>
      <c r="D16" s="637"/>
      <c r="E16" s="637"/>
      <c r="F16" s="637"/>
      <c r="G16" s="638"/>
      <c r="H16" s="187" t="s">
        <v>322</v>
      </c>
      <c r="I16" s="187" t="s">
        <v>305</v>
      </c>
      <c r="J16" s="187" t="s">
        <v>87</v>
      </c>
      <c r="K16" s="187" t="s">
        <v>623</v>
      </c>
      <c r="L16" s="187" t="s">
        <v>751</v>
      </c>
      <c r="M16" s="146">
        <v>23.6</v>
      </c>
      <c r="N16" s="256">
        <v>23.6</v>
      </c>
      <c r="O16" s="256">
        <v>23.6</v>
      </c>
      <c r="P16" s="146">
        <v>21</v>
      </c>
      <c r="Q16" s="146">
        <v>25.5</v>
      </c>
      <c r="R16" s="146">
        <v>25.5</v>
      </c>
      <c r="S16" s="146">
        <v>25.5</v>
      </c>
      <c r="T16" s="176">
        <v>2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</row>
    <row r="17" spans="1:136" s="1" customFormat="1" ht="18" hidden="1" customHeight="1" outlineLevel="2" x14ac:dyDescent="0.25">
      <c r="A17" s="692"/>
      <c r="B17" s="692"/>
      <c r="C17" s="636" t="s">
        <v>574</v>
      </c>
      <c r="D17" s="637"/>
      <c r="E17" s="637"/>
      <c r="F17" s="637"/>
      <c r="G17" s="638"/>
      <c r="H17" s="187" t="s">
        <v>322</v>
      </c>
      <c r="I17" s="187" t="s">
        <v>305</v>
      </c>
      <c r="J17" s="187" t="s">
        <v>87</v>
      </c>
      <c r="K17" s="187" t="s">
        <v>623</v>
      </c>
      <c r="L17" s="187" t="s">
        <v>751</v>
      </c>
      <c r="M17" s="146"/>
      <c r="N17" s="256"/>
      <c r="O17" s="256"/>
      <c r="P17" s="146"/>
      <c r="Q17" s="146"/>
      <c r="R17" s="146"/>
      <c r="S17" s="146"/>
      <c r="T17" s="176">
        <v>2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</row>
    <row r="18" spans="1:136" s="12" customFormat="1" ht="69" hidden="1" customHeight="1" outlineLevel="2" x14ac:dyDescent="0.25">
      <c r="A18" s="689">
        <v>603</v>
      </c>
      <c r="B18" s="689" t="s">
        <v>439</v>
      </c>
      <c r="C18" s="643" t="s">
        <v>524</v>
      </c>
      <c r="D18" s="190" t="s">
        <v>69</v>
      </c>
      <c r="E18" s="173" t="s">
        <v>178</v>
      </c>
      <c r="F18" s="174">
        <v>39075</v>
      </c>
      <c r="G18" s="173" t="s">
        <v>321</v>
      </c>
      <c r="H18" s="684" t="s">
        <v>322</v>
      </c>
      <c r="I18" s="684" t="s">
        <v>305</v>
      </c>
      <c r="J18" s="684" t="s">
        <v>70</v>
      </c>
      <c r="K18" s="684"/>
      <c r="L18" s="684"/>
      <c r="M18" s="462"/>
      <c r="N18" s="713">
        <f>N20+N21+N22+N23+N24</f>
        <v>0</v>
      </c>
      <c r="O18" s="713">
        <f>O20+O21+O22+O23+O24</f>
        <v>0</v>
      </c>
      <c r="P18" s="462"/>
      <c r="Q18" s="791"/>
      <c r="R18" s="791"/>
      <c r="S18" s="791"/>
      <c r="T18" s="708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</row>
    <row r="19" spans="1:136" s="12" customFormat="1" ht="94.5" hidden="1" customHeight="1" outlineLevel="2" x14ac:dyDescent="0.25">
      <c r="A19" s="689"/>
      <c r="B19" s="689"/>
      <c r="C19" s="643"/>
      <c r="D19" s="192" t="s">
        <v>475</v>
      </c>
      <c r="E19" s="193" t="s">
        <v>178</v>
      </c>
      <c r="F19" s="194">
        <v>41640</v>
      </c>
      <c r="G19" s="194">
        <v>42369</v>
      </c>
      <c r="H19" s="684"/>
      <c r="I19" s="684"/>
      <c r="J19" s="684"/>
      <c r="K19" s="684"/>
      <c r="L19" s="684"/>
      <c r="M19" s="464"/>
      <c r="N19" s="713"/>
      <c r="O19" s="713"/>
      <c r="P19" s="464"/>
      <c r="Q19" s="791"/>
      <c r="R19" s="791"/>
      <c r="S19" s="791"/>
      <c r="T19" s="708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</row>
    <row r="20" spans="1:136" s="12" customFormat="1" ht="18" hidden="1" customHeight="1" outlineLevel="2" x14ac:dyDescent="0.25">
      <c r="A20" s="692"/>
      <c r="B20" s="692"/>
      <c r="C20" s="679" t="s">
        <v>137</v>
      </c>
      <c r="D20" s="679"/>
      <c r="E20" s="679"/>
      <c r="F20" s="679"/>
      <c r="G20" s="679"/>
      <c r="H20" s="187" t="s">
        <v>322</v>
      </c>
      <c r="I20" s="187" t="s">
        <v>305</v>
      </c>
      <c r="J20" s="187" t="s">
        <v>70</v>
      </c>
      <c r="K20" s="187" t="s">
        <v>410</v>
      </c>
      <c r="L20" s="187" t="s">
        <v>296</v>
      </c>
      <c r="M20" s="146"/>
      <c r="N20" s="256">
        <v>0</v>
      </c>
      <c r="O20" s="256">
        <v>0</v>
      </c>
      <c r="P20" s="146"/>
      <c r="Q20" s="146"/>
      <c r="R20" s="146"/>
      <c r="S20" s="146"/>
      <c r="T20" s="176">
        <v>1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</row>
    <row r="21" spans="1:136" s="12" customFormat="1" ht="18" hidden="1" customHeight="1" outlineLevel="2" x14ac:dyDescent="0.25">
      <c r="A21" s="692"/>
      <c r="B21" s="692"/>
      <c r="C21" s="679" t="s">
        <v>299</v>
      </c>
      <c r="D21" s="679"/>
      <c r="E21" s="679"/>
      <c r="F21" s="679"/>
      <c r="G21" s="679"/>
      <c r="H21" s="187" t="s">
        <v>322</v>
      </c>
      <c r="I21" s="187" t="s">
        <v>305</v>
      </c>
      <c r="J21" s="187" t="s">
        <v>70</v>
      </c>
      <c r="K21" s="187" t="s">
        <v>410</v>
      </c>
      <c r="L21" s="187" t="s">
        <v>300</v>
      </c>
      <c r="M21" s="146"/>
      <c r="N21" s="256">
        <v>0</v>
      </c>
      <c r="O21" s="256">
        <v>0</v>
      </c>
      <c r="P21" s="146"/>
      <c r="Q21" s="146"/>
      <c r="R21" s="146"/>
      <c r="S21" s="146"/>
      <c r="T21" s="176">
        <v>1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</row>
    <row r="22" spans="1:136" s="12" customFormat="1" ht="18" hidden="1" customHeight="1" outlineLevel="2" x14ac:dyDescent="0.25">
      <c r="A22" s="692"/>
      <c r="B22" s="692"/>
      <c r="C22" s="679" t="s">
        <v>355</v>
      </c>
      <c r="D22" s="679"/>
      <c r="E22" s="679"/>
      <c r="F22" s="679"/>
      <c r="G22" s="679"/>
      <c r="H22" s="187" t="s">
        <v>322</v>
      </c>
      <c r="I22" s="187" t="s">
        <v>305</v>
      </c>
      <c r="J22" s="187" t="s">
        <v>70</v>
      </c>
      <c r="K22" s="187" t="s">
        <v>623</v>
      </c>
      <c r="L22" s="187" t="s">
        <v>356</v>
      </c>
      <c r="M22" s="146"/>
      <c r="N22" s="256">
        <v>0</v>
      </c>
      <c r="O22" s="256">
        <v>0</v>
      </c>
      <c r="P22" s="146"/>
      <c r="Q22" s="146"/>
      <c r="R22" s="146"/>
      <c r="S22" s="146"/>
      <c r="T22" s="176">
        <v>2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</row>
    <row r="23" spans="1:136" s="12" customFormat="1" ht="18" hidden="1" customHeight="1" outlineLevel="2" x14ac:dyDescent="0.25">
      <c r="A23" s="692"/>
      <c r="B23" s="692"/>
      <c r="C23" s="658" t="s">
        <v>419</v>
      </c>
      <c r="D23" s="659"/>
      <c r="E23" s="659"/>
      <c r="F23" s="659"/>
      <c r="G23" s="660"/>
      <c r="H23" s="187" t="s">
        <v>322</v>
      </c>
      <c r="I23" s="187" t="s">
        <v>305</v>
      </c>
      <c r="J23" s="187" t="s">
        <v>70</v>
      </c>
      <c r="K23" s="187" t="s">
        <v>623</v>
      </c>
      <c r="L23" s="187" t="s">
        <v>694</v>
      </c>
      <c r="M23" s="146"/>
      <c r="N23" s="256">
        <v>0</v>
      </c>
      <c r="O23" s="256">
        <v>0</v>
      </c>
      <c r="P23" s="146"/>
      <c r="Q23" s="146"/>
      <c r="R23" s="146"/>
      <c r="S23" s="146"/>
      <c r="T23" s="17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</row>
    <row r="24" spans="1:136" s="12" customFormat="1" ht="18" hidden="1" customHeight="1" outlineLevel="2" x14ac:dyDescent="0.25">
      <c r="A24" s="692"/>
      <c r="B24" s="692"/>
      <c r="C24" s="658" t="s">
        <v>419</v>
      </c>
      <c r="D24" s="785"/>
      <c r="E24" s="659"/>
      <c r="F24" s="659"/>
      <c r="G24" s="660"/>
      <c r="H24" s="212" t="s">
        <v>322</v>
      </c>
      <c r="I24" s="212" t="s">
        <v>305</v>
      </c>
      <c r="J24" s="212" t="s">
        <v>70</v>
      </c>
      <c r="K24" s="212" t="s">
        <v>623</v>
      </c>
      <c r="L24" s="212" t="s">
        <v>689</v>
      </c>
      <c r="M24" s="259"/>
      <c r="N24" s="253">
        <v>0</v>
      </c>
      <c r="O24" s="253">
        <v>0</v>
      </c>
      <c r="P24" s="259"/>
      <c r="Q24" s="259"/>
      <c r="R24" s="259"/>
      <c r="S24" s="259"/>
      <c r="T24" s="171">
        <v>2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</row>
    <row r="25" spans="1:136" s="27" customFormat="1" ht="29.25" customHeight="1" outlineLevel="2" x14ac:dyDescent="0.25">
      <c r="A25" s="793">
        <v>603</v>
      </c>
      <c r="B25" s="641" t="s">
        <v>455</v>
      </c>
      <c r="C25" s="644" t="s">
        <v>929</v>
      </c>
      <c r="D25" s="646" t="s">
        <v>620</v>
      </c>
      <c r="E25" s="843" t="s">
        <v>178</v>
      </c>
      <c r="F25" s="845">
        <v>38686</v>
      </c>
      <c r="G25" s="839" t="s">
        <v>321</v>
      </c>
      <c r="H25" s="465" t="s">
        <v>322</v>
      </c>
      <c r="I25" s="465" t="s">
        <v>305</v>
      </c>
      <c r="J25" s="465" t="s">
        <v>930</v>
      </c>
      <c r="K25" s="41"/>
      <c r="L25" s="465"/>
      <c r="M25" s="836"/>
      <c r="N25" s="459"/>
      <c r="O25" s="459"/>
      <c r="P25" s="462">
        <f t="shared" ref="P25:R25" si="2">P28+P29</f>
        <v>1736.5</v>
      </c>
      <c r="Q25" s="836">
        <f t="shared" si="2"/>
        <v>1833.3999999999999</v>
      </c>
      <c r="R25" s="836">
        <f t="shared" si="2"/>
        <v>1833.3</v>
      </c>
      <c r="S25" s="836">
        <f>S28+S29</f>
        <v>1833.3</v>
      </c>
      <c r="T25" s="480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</row>
    <row r="26" spans="1:136" s="27" customFormat="1" ht="38.25" customHeight="1" outlineLevel="2" x14ac:dyDescent="0.25">
      <c r="A26" s="841"/>
      <c r="B26" s="705"/>
      <c r="C26" s="707"/>
      <c r="D26" s="842"/>
      <c r="E26" s="844"/>
      <c r="F26" s="846"/>
      <c r="G26" s="840"/>
      <c r="H26" s="466"/>
      <c r="I26" s="466"/>
      <c r="J26" s="466"/>
      <c r="K26" s="42"/>
      <c r="L26" s="466"/>
      <c r="M26" s="837"/>
      <c r="N26" s="460"/>
      <c r="O26" s="460"/>
      <c r="P26" s="463"/>
      <c r="Q26" s="837"/>
      <c r="R26" s="837"/>
      <c r="S26" s="837"/>
      <c r="T26" s="481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</row>
    <row r="27" spans="1:136" s="27" customFormat="1" ht="127.5" customHeight="1" outlineLevel="2" x14ac:dyDescent="0.25">
      <c r="A27" s="794"/>
      <c r="B27" s="642"/>
      <c r="C27" s="645"/>
      <c r="D27" s="192" t="s">
        <v>909</v>
      </c>
      <c r="E27" s="43" t="s">
        <v>178</v>
      </c>
      <c r="F27" s="44">
        <v>39351</v>
      </c>
      <c r="G27" s="45" t="s">
        <v>321</v>
      </c>
      <c r="H27" s="467"/>
      <c r="I27" s="467"/>
      <c r="J27" s="467"/>
      <c r="K27" s="202"/>
      <c r="L27" s="202"/>
      <c r="M27" s="838"/>
      <c r="N27" s="461"/>
      <c r="O27" s="461"/>
      <c r="P27" s="464"/>
      <c r="Q27" s="838"/>
      <c r="R27" s="838"/>
      <c r="S27" s="838"/>
      <c r="T27" s="172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</row>
    <row r="28" spans="1:136" s="27" customFormat="1" ht="24.75" customHeight="1" outlineLevel="2" x14ac:dyDescent="0.25">
      <c r="A28" s="685"/>
      <c r="B28" s="686"/>
      <c r="C28" s="658" t="s">
        <v>576</v>
      </c>
      <c r="D28" s="783"/>
      <c r="E28" s="783"/>
      <c r="F28" s="783"/>
      <c r="G28" s="784"/>
      <c r="H28" s="213" t="s">
        <v>322</v>
      </c>
      <c r="I28" s="213" t="s">
        <v>305</v>
      </c>
      <c r="J28" s="213" t="s">
        <v>930</v>
      </c>
      <c r="K28" s="213" t="s">
        <v>410</v>
      </c>
      <c r="L28" s="213" t="s">
        <v>751</v>
      </c>
      <c r="M28" s="260"/>
      <c r="N28" s="254"/>
      <c r="O28" s="254"/>
      <c r="P28" s="260">
        <v>1383.1</v>
      </c>
      <c r="Q28" s="260">
        <v>1408.1</v>
      </c>
      <c r="R28" s="260">
        <v>1408.1</v>
      </c>
      <c r="S28" s="260">
        <v>1408.1</v>
      </c>
      <c r="T28" s="172">
        <v>1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</row>
    <row r="29" spans="1:136" s="27" customFormat="1" ht="27" customHeight="1" outlineLevel="2" x14ac:dyDescent="0.25">
      <c r="A29" s="779"/>
      <c r="B29" s="780"/>
      <c r="C29" s="658" t="s">
        <v>573</v>
      </c>
      <c r="D29" s="659"/>
      <c r="E29" s="659"/>
      <c r="F29" s="659"/>
      <c r="G29" s="660"/>
      <c r="H29" s="187" t="s">
        <v>322</v>
      </c>
      <c r="I29" s="187" t="s">
        <v>305</v>
      </c>
      <c r="J29" s="187" t="s">
        <v>930</v>
      </c>
      <c r="K29" s="187" t="s">
        <v>86</v>
      </c>
      <c r="L29" s="187" t="s">
        <v>751</v>
      </c>
      <c r="M29" s="146"/>
      <c r="N29" s="256"/>
      <c r="O29" s="256"/>
      <c r="P29" s="146">
        <v>353.4</v>
      </c>
      <c r="Q29" s="146">
        <v>425.3</v>
      </c>
      <c r="R29" s="146">
        <v>425.2</v>
      </c>
      <c r="S29" s="146">
        <v>425.2</v>
      </c>
      <c r="T29" s="176">
        <v>1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</row>
    <row r="30" spans="1:136" s="9" customFormat="1" ht="29.25" customHeight="1" outlineLevel="2" x14ac:dyDescent="0.25">
      <c r="A30" s="793">
        <v>603</v>
      </c>
      <c r="B30" s="641" t="s">
        <v>962</v>
      </c>
      <c r="C30" s="644" t="s">
        <v>88</v>
      </c>
      <c r="D30" s="646" t="s">
        <v>620</v>
      </c>
      <c r="E30" s="843" t="s">
        <v>178</v>
      </c>
      <c r="F30" s="845">
        <v>38686</v>
      </c>
      <c r="G30" s="839" t="s">
        <v>321</v>
      </c>
      <c r="H30" s="465" t="s">
        <v>322</v>
      </c>
      <c r="I30" s="465" t="s">
        <v>305</v>
      </c>
      <c r="J30" s="465" t="s">
        <v>89</v>
      </c>
      <c r="K30" s="41"/>
      <c r="L30" s="465"/>
      <c r="M30" s="836">
        <f t="shared" ref="M30:P30" si="3">M33+M35</f>
        <v>5216.3</v>
      </c>
      <c r="N30" s="459">
        <f t="shared" si="3"/>
        <v>6613.5999999999995</v>
      </c>
      <c r="O30" s="459">
        <f t="shared" si="3"/>
        <v>6613.4841000000006</v>
      </c>
      <c r="P30" s="836">
        <f t="shared" si="3"/>
        <v>5488.9</v>
      </c>
      <c r="Q30" s="836">
        <f>Q33+Q35+Q34</f>
        <v>5604.8</v>
      </c>
      <c r="R30" s="836">
        <f t="shared" ref="R30:S30" si="4">R33+R35+R34</f>
        <v>5604.8</v>
      </c>
      <c r="S30" s="836">
        <f t="shared" si="4"/>
        <v>5604.8</v>
      </c>
      <c r="T30" s="480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</row>
    <row r="31" spans="1:136" s="9" customFormat="1" ht="38.25" customHeight="1" outlineLevel="2" x14ac:dyDescent="0.25">
      <c r="A31" s="841"/>
      <c r="B31" s="705"/>
      <c r="C31" s="707"/>
      <c r="D31" s="842"/>
      <c r="E31" s="844"/>
      <c r="F31" s="846"/>
      <c r="G31" s="840"/>
      <c r="H31" s="466"/>
      <c r="I31" s="466"/>
      <c r="J31" s="466"/>
      <c r="K31" s="42"/>
      <c r="L31" s="466"/>
      <c r="M31" s="837"/>
      <c r="N31" s="460"/>
      <c r="O31" s="460"/>
      <c r="P31" s="837"/>
      <c r="Q31" s="837"/>
      <c r="R31" s="837"/>
      <c r="S31" s="837"/>
      <c r="T31" s="481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</row>
    <row r="32" spans="1:136" s="9" customFormat="1" ht="127.5" customHeight="1" outlineLevel="2" x14ac:dyDescent="0.25">
      <c r="A32" s="794"/>
      <c r="B32" s="642"/>
      <c r="C32" s="645"/>
      <c r="D32" s="192" t="s">
        <v>909</v>
      </c>
      <c r="E32" s="43" t="s">
        <v>178</v>
      </c>
      <c r="F32" s="44">
        <v>39351</v>
      </c>
      <c r="G32" s="45" t="s">
        <v>321</v>
      </c>
      <c r="H32" s="467"/>
      <c r="I32" s="467"/>
      <c r="J32" s="467"/>
      <c r="K32" s="202"/>
      <c r="L32" s="202"/>
      <c r="M32" s="838"/>
      <c r="N32" s="461"/>
      <c r="O32" s="461"/>
      <c r="P32" s="838"/>
      <c r="Q32" s="838"/>
      <c r="R32" s="838"/>
      <c r="S32" s="838"/>
      <c r="T32" s="172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</row>
    <row r="33" spans="1:136" s="9" customFormat="1" ht="24.75" customHeight="1" outlineLevel="2" x14ac:dyDescent="0.25">
      <c r="A33" s="685"/>
      <c r="B33" s="686"/>
      <c r="C33" s="658" t="s">
        <v>576</v>
      </c>
      <c r="D33" s="783"/>
      <c r="E33" s="783"/>
      <c r="F33" s="783"/>
      <c r="G33" s="784"/>
      <c r="H33" s="213" t="s">
        <v>322</v>
      </c>
      <c r="I33" s="213" t="s">
        <v>305</v>
      </c>
      <c r="J33" s="213" t="s">
        <v>89</v>
      </c>
      <c r="K33" s="213" t="s">
        <v>410</v>
      </c>
      <c r="L33" s="213" t="s">
        <v>751</v>
      </c>
      <c r="M33" s="260">
        <v>4006.4</v>
      </c>
      <c r="N33" s="254">
        <v>5153.3999999999996</v>
      </c>
      <c r="O33" s="254">
        <v>5153.3246200000003</v>
      </c>
      <c r="P33" s="260">
        <v>4215.8</v>
      </c>
      <c r="Q33" s="260">
        <v>4304.3</v>
      </c>
      <c r="R33" s="260">
        <v>4304.3</v>
      </c>
      <c r="S33" s="260">
        <v>4304.3</v>
      </c>
      <c r="T33" s="172">
        <v>1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</row>
    <row r="34" spans="1:136" s="9" customFormat="1" ht="24.75" customHeight="1" outlineLevel="2" x14ac:dyDescent="0.25">
      <c r="A34" s="779"/>
      <c r="B34" s="780"/>
      <c r="C34" s="182" t="s">
        <v>1034</v>
      </c>
      <c r="D34" s="197"/>
      <c r="E34" s="197"/>
      <c r="F34" s="197"/>
      <c r="G34" s="198"/>
      <c r="H34" s="187" t="s">
        <v>322</v>
      </c>
      <c r="I34" s="187" t="s">
        <v>305</v>
      </c>
      <c r="J34" s="187" t="s">
        <v>89</v>
      </c>
      <c r="K34" s="187" t="s">
        <v>125</v>
      </c>
      <c r="L34" s="213"/>
      <c r="M34" s="260"/>
      <c r="N34" s="254"/>
      <c r="O34" s="254"/>
      <c r="P34" s="260"/>
      <c r="Q34" s="260">
        <v>0.5</v>
      </c>
      <c r="R34" s="260">
        <v>0.5</v>
      </c>
      <c r="S34" s="260">
        <v>0.5</v>
      </c>
      <c r="T34" s="172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</row>
    <row r="35" spans="1:136" s="9" customFormat="1" ht="27" customHeight="1" outlineLevel="2" x14ac:dyDescent="0.25">
      <c r="A35" s="779"/>
      <c r="B35" s="780"/>
      <c r="C35" s="658" t="s">
        <v>573</v>
      </c>
      <c r="D35" s="659"/>
      <c r="E35" s="659"/>
      <c r="F35" s="659"/>
      <c r="G35" s="660"/>
      <c r="H35" s="187" t="s">
        <v>322</v>
      </c>
      <c r="I35" s="187" t="s">
        <v>305</v>
      </c>
      <c r="J35" s="187" t="s">
        <v>89</v>
      </c>
      <c r="K35" s="187" t="s">
        <v>86</v>
      </c>
      <c r="L35" s="187" t="s">
        <v>751</v>
      </c>
      <c r="M35" s="146">
        <v>1209.9000000000001</v>
      </c>
      <c r="N35" s="256">
        <v>1460.2</v>
      </c>
      <c r="O35" s="256">
        <v>1460.15948</v>
      </c>
      <c r="P35" s="146">
        <v>1273.0999999999999</v>
      </c>
      <c r="Q35" s="146">
        <v>1300</v>
      </c>
      <c r="R35" s="146">
        <v>1300</v>
      </c>
      <c r="S35" s="146">
        <v>1300</v>
      </c>
      <c r="T35" s="176">
        <v>1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</row>
    <row r="36" spans="1:136" s="9" customFormat="1" ht="71.25" customHeight="1" outlineLevel="2" x14ac:dyDescent="0.25">
      <c r="A36" s="204">
        <v>603</v>
      </c>
      <c r="B36" s="204" t="s">
        <v>963</v>
      </c>
      <c r="C36" s="230" t="s">
        <v>90</v>
      </c>
      <c r="D36" s="39" t="s">
        <v>620</v>
      </c>
      <c r="E36" s="189" t="s">
        <v>178</v>
      </c>
      <c r="F36" s="40">
        <v>38686</v>
      </c>
      <c r="G36" s="189" t="s">
        <v>321</v>
      </c>
      <c r="H36" s="187" t="s">
        <v>322</v>
      </c>
      <c r="I36" s="187" t="s">
        <v>305</v>
      </c>
      <c r="J36" s="187" t="s">
        <v>91</v>
      </c>
      <c r="K36" s="187"/>
      <c r="L36" s="187"/>
      <c r="M36" s="146">
        <f>M37+M38</f>
        <v>421</v>
      </c>
      <c r="N36" s="265">
        <f>N37+N38+N39</f>
        <v>421</v>
      </c>
      <c r="O36" s="265">
        <f>O37+O39</f>
        <v>0</v>
      </c>
      <c r="P36" s="146">
        <f>P37+P38</f>
        <v>0</v>
      </c>
      <c r="Q36" s="146">
        <f>Q37+Q38</f>
        <v>63.3</v>
      </c>
      <c r="R36" s="146">
        <f>R37+R38</f>
        <v>0</v>
      </c>
      <c r="S36" s="146">
        <f>S37+S38</f>
        <v>0</v>
      </c>
      <c r="T36" s="17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</row>
    <row r="37" spans="1:136" s="9" customFormat="1" ht="30" customHeight="1" outlineLevel="2" x14ac:dyDescent="0.25">
      <c r="A37" s="685"/>
      <c r="B37" s="686"/>
      <c r="C37" s="658" t="s">
        <v>575</v>
      </c>
      <c r="D37" s="659"/>
      <c r="E37" s="659"/>
      <c r="F37" s="659"/>
      <c r="G37" s="660"/>
      <c r="H37" s="187" t="s">
        <v>322</v>
      </c>
      <c r="I37" s="187" t="s">
        <v>305</v>
      </c>
      <c r="J37" s="187" t="s">
        <v>91</v>
      </c>
      <c r="K37" s="187" t="s">
        <v>125</v>
      </c>
      <c r="L37" s="187" t="s">
        <v>751</v>
      </c>
      <c r="M37" s="146">
        <v>21</v>
      </c>
      <c r="N37" s="256">
        <v>21</v>
      </c>
      <c r="O37" s="256"/>
      <c r="P37" s="146">
        <v>0</v>
      </c>
      <c r="Q37" s="146">
        <v>0</v>
      </c>
      <c r="R37" s="146">
        <v>0</v>
      </c>
      <c r="S37" s="146">
        <v>0</v>
      </c>
      <c r="T37" s="176">
        <v>2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</row>
    <row r="38" spans="1:136" s="9" customFormat="1" ht="30.75" customHeight="1" outlineLevel="2" x14ac:dyDescent="0.25">
      <c r="A38" s="779"/>
      <c r="B38" s="780"/>
      <c r="C38" s="636" t="s">
        <v>926</v>
      </c>
      <c r="D38" s="637"/>
      <c r="E38" s="637"/>
      <c r="F38" s="637"/>
      <c r="G38" s="638"/>
      <c r="H38" s="187" t="s">
        <v>322</v>
      </c>
      <c r="I38" s="187" t="s">
        <v>305</v>
      </c>
      <c r="J38" s="187" t="s">
        <v>91</v>
      </c>
      <c r="K38" s="187" t="s">
        <v>623</v>
      </c>
      <c r="L38" s="187" t="s">
        <v>751</v>
      </c>
      <c r="M38" s="146">
        <v>400</v>
      </c>
      <c r="N38" s="256">
        <v>400</v>
      </c>
      <c r="O38" s="256"/>
      <c r="P38" s="146">
        <v>0</v>
      </c>
      <c r="Q38" s="146">
        <v>63.3</v>
      </c>
      <c r="R38" s="146">
        <v>0</v>
      </c>
      <c r="S38" s="146">
        <v>0</v>
      </c>
      <c r="T38" s="176">
        <v>2</v>
      </c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</row>
    <row r="39" spans="1:136" s="9" customFormat="1" ht="17.25" customHeight="1" outlineLevel="2" x14ac:dyDescent="0.25">
      <c r="A39" s="779"/>
      <c r="B39" s="780"/>
      <c r="C39" s="636" t="s">
        <v>670</v>
      </c>
      <c r="D39" s="637"/>
      <c r="E39" s="637"/>
      <c r="F39" s="637"/>
      <c r="G39" s="638"/>
      <c r="H39" s="187" t="s">
        <v>322</v>
      </c>
      <c r="I39" s="187" t="s">
        <v>305</v>
      </c>
      <c r="J39" s="187" t="s">
        <v>91</v>
      </c>
      <c r="K39" s="187" t="s">
        <v>286</v>
      </c>
      <c r="L39" s="187" t="s">
        <v>751</v>
      </c>
      <c r="M39" s="146"/>
      <c r="N39" s="256"/>
      <c r="O39" s="256"/>
      <c r="P39" s="146"/>
      <c r="Q39" s="146"/>
      <c r="R39" s="146"/>
      <c r="S39" s="146"/>
      <c r="T39" s="176">
        <v>2</v>
      </c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</row>
    <row r="40" spans="1:136" s="1" customFormat="1" ht="17.25" hidden="1" customHeight="1" outlineLevel="2" x14ac:dyDescent="0.25">
      <c r="A40" s="779"/>
      <c r="B40" s="780"/>
      <c r="C40" s="636" t="s">
        <v>574</v>
      </c>
      <c r="D40" s="637"/>
      <c r="E40" s="637"/>
      <c r="F40" s="637"/>
      <c r="G40" s="638"/>
      <c r="H40" s="187" t="s">
        <v>322</v>
      </c>
      <c r="I40" s="187" t="s">
        <v>305</v>
      </c>
      <c r="J40" s="187" t="s">
        <v>91</v>
      </c>
      <c r="K40" s="187" t="s">
        <v>623</v>
      </c>
      <c r="L40" s="187" t="s">
        <v>751</v>
      </c>
      <c r="M40" s="146"/>
      <c r="N40" s="256"/>
      <c r="O40" s="256"/>
      <c r="P40" s="146"/>
      <c r="Q40" s="146"/>
      <c r="R40" s="146"/>
      <c r="S40" s="146"/>
      <c r="T40" s="176">
        <v>2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</row>
    <row r="41" spans="1:136" s="12" customFormat="1" ht="28.5" hidden="1" customHeight="1" outlineLevel="2" x14ac:dyDescent="0.25">
      <c r="A41" s="793">
        <v>603</v>
      </c>
      <c r="B41" s="641" t="s">
        <v>440</v>
      </c>
      <c r="C41" s="670" t="s">
        <v>71</v>
      </c>
      <c r="D41" s="646" t="s">
        <v>620</v>
      </c>
      <c r="E41" s="648" t="s">
        <v>178</v>
      </c>
      <c r="F41" s="650">
        <v>38686</v>
      </c>
      <c r="G41" s="648" t="s">
        <v>321</v>
      </c>
      <c r="H41" s="455" t="s">
        <v>322</v>
      </c>
      <c r="I41" s="455" t="s">
        <v>305</v>
      </c>
      <c r="J41" s="455" t="s">
        <v>66</v>
      </c>
      <c r="K41" s="455"/>
      <c r="L41" s="455"/>
      <c r="M41" s="462"/>
      <c r="N41" s="456">
        <f>N43+N44</f>
        <v>0</v>
      </c>
      <c r="O41" s="456">
        <f>O43+O44</f>
        <v>0</v>
      </c>
      <c r="P41" s="462"/>
      <c r="Q41" s="462"/>
      <c r="R41" s="462"/>
      <c r="S41" s="462"/>
      <c r="T41" s="480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</row>
    <row r="42" spans="1:136" s="12" customFormat="1" ht="28.5" hidden="1" customHeight="1" outlineLevel="2" x14ac:dyDescent="0.25">
      <c r="A42" s="794"/>
      <c r="B42" s="642"/>
      <c r="C42" s="671"/>
      <c r="D42" s="647"/>
      <c r="E42" s="649"/>
      <c r="F42" s="651"/>
      <c r="G42" s="649"/>
      <c r="H42" s="454"/>
      <c r="I42" s="454"/>
      <c r="J42" s="454"/>
      <c r="K42" s="454"/>
      <c r="L42" s="454"/>
      <c r="M42" s="464"/>
      <c r="N42" s="458"/>
      <c r="O42" s="458"/>
      <c r="P42" s="464"/>
      <c r="Q42" s="464"/>
      <c r="R42" s="464"/>
      <c r="S42" s="464"/>
      <c r="T42" s="482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</row>
    <row r="43" spans="1:136" s="12" customFormat="1" ht="18" hidden="1" customHeight="1" outlineLevel="2" x14ac:dyDescent="0.25">
      <c r="A43" s="685"/>
      <c r="B43" s="686"/>
      <c r="C43" s="658" t="s">
        <v>137</v>
      </c>
      <c r="D43" s="659"/>
      <c r="E43" s="659"/>
      <c r="F43" s="659"/>
      <c r="G43" s="660"/>
      <c r="H43" s="187" t="s">
        <v>322</v>
      </c>
      <c r="I43" s="187" t="s">
        <v>305</v>
      </c>
      <c r="J43" s="187" t="s">
        <v>66</v>
      </c>
      <c r="K43" s="187" t="s">
        <v>410</v>
      </c>
      <c r="L43" s="187" t="s">
        <v>296</v>
      </c>
      <c r="M43" s="146"/>
      <c r="N43" s="256">
        <v>0</v>
      </c>
      <c r="O43" s="256">
        <v>0</v>
      </c>
      <c r="P43" s="146"/>
      <c r="Q43" s="146"/>
      <c r="R43" s="146"/>
      <c r="S43" s="146"/>
      <c r="T43" s="176">
        <v>1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</row>
    <row r="44" spans="1:136" s="12" customFormat="1" ht="18" hidden="1" customHeight="1" outlineLevel="2" x14ac:dyDescent="0.25">
      <c r="A44" s="779"/>
      <c r="B44" s="780"/>
      <c r="C44" s="776" t="s">
        <v>299</v>
      </c>
      <c r="D44" s="776"/>
      <c r="E44" s="776"/>
      <c r="F44" s="776"/>
      <c r="G44" s="776"/>
      <c r="H44" s="187" t="s">
        <v>322</v>
      </c>
      <c r="I44" s="187" t="s">
        <v>305</v>
      </c>
      <c r="J44" s="187" t="s">
        <v>66</v>
      </c>
      <c r="K44" s="187" t="s">
        <v>410</v>
      </c>
      <c r="L44" s="187" t="s">
        <v>300</v>
      </c>
      <c r="M44" s="146"/>
      <c r="N44" s="256">
        <v>0</v>
      </c>
      <c r="O44" s="256">
        <v>0</v>
      </c>
      <c r="P44" s="146"/>
      <c r="Q44" s="146"/>
      <c r="R44" s="146"/>
      <c r="S44" s="146"/>
      <c r="T44" s="176">
        <v>1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</row>
    <row r="45" spans="1:136" s="12" customFormat="1" ht="60.75" hidden="1" customHeight="1" outlineLevel="2" x14ac:dyDescent="0.25">
      <c r="A45" s="204">
        <v>603</v>
      </c>
      <c r="B45" s="204" t="s">
        <v>413</v>
      </c>
      <c r="C45" s="230" t="s">
        <v>476</v>
      </c>
      <c r="D45" s="39" t="s">
        <v>620</v>
      </c>
      <c r="E45" s="189" t="s">
        <v>178</v>
      </c>
      <c r="F45" s="40">
        <v>38686</v>
      </c>
      <c r="G45" s="189" t="s">
        <v>321</v>
      </c>
      <c r="H45" s="187" t="s">
        <v>322</v>
      </c>
      <c r="I45" s="187" t="s">
        <v>305</v>
      </c>
      <c r="J45" s="187" t="s">
        <v>363</v>
      </c>
      <c r="K45" s="187"/>
      <c r="L45" s="187"/>
      <c r="M45" s="146"/>
      <c r="N45" s="256">
        <f>N46+N48</f>
        <v>0</v>
      </c>
      <c r="O45" s="256">
        <f>O46+O47+O48</f>
        <v>0</v>
      </c>
      <c r="P45" s="146"/>
      <c r="Q45" s="146"/>
      <c r="R45" s="146"/>
      <c r="S45" s="146"/>
      <c r="T45" s="17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</row>
    <row r="46" spans="1:136" s="12" customFormat="1" ht="18.75" hidden="1" customHeight="1" outlineLevel="2" x14ac:dyDescent="0.25">
      <c r="A46" s="685"/>
      <c r="B46" s="686"/>
      <c r="C46" s="658" t="s">
        <v>297</v>
      </c>
      <c r="D46" s="659"/>
      <c r="E46" s="659"/>
      <c r="F46" s="659"/>
      <c r="G46" s="660"/>
      <c r="H46" s="187" t="s">
        <v>322</v>
      </c>
      <c r="I46" s="187" t="s">
        <v>305</v>
      </c>
      <c r="J46" s="187" t="s">
        <v>363</v>
      </c>
      <c r="K46" s="187" t="s">
        <v>125</v>
      </c>
      <c r="L46" s="187" t="s">
        <v>298</v>
      </c>
      <c r="M46" s="146"/>
      <c r="N46" s="256">
        <v>0</v>
      </c>
      <c r="O46" s="256">
        <v>0</v>
      </c>
      <c r="P46" s="146"/>
      <c r="Q46" s="146"/>
      <c r="R46" s="146"/>
      <c r="S46" s="146"/>
      <c r="T46" s="176">
        <v>2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</row>
    <row r="47" spans="1:136" s="12" customFormat="1" ht="18.75" hidden="1" customHeight="1" outlineLevel="2" x14ac:dyDescent="0.25">
      <c r="A47" s="779"/>
      <c r="B47" s="780"/>
      <c r="C47" s="636" t="s">
        <v>355</v>
      </c>
      <c r="D47" s="637"/>
      <c r="E47" s="637"/>
      <c r="F47" s="637"/>
      <c r="G47" s="638"/>
      <c r="H47" s="187" t="s">
        <v>322</v>
      </c>
      <c r="I47" s="187" t="s">
        <v>305</v>
      </c>
      <c r="J47" s="187" t="s">
        <v>363</v>
      </c>
      <c r="K47" s="187" t="s">
        <v>623</v>
      </c>
      <c r="L47" s="187" t="s">
        <v>356</v>
      </c>
      <c r="M47" s="146"/>
      <c r="N47" s="256"/>
      <c r="O47" s="256"/>
      <c r="P47" s="146"/>
      <c r="Q47" s="146"/>
      <c r="R47" s="146"/>
      <c r="S47" s="146"/>
      <c r="T47" s="176">
        <v>2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</row>
    <row r="48" spans="1:136" s="12" customFormat="1" ht="18.75" hidden="1" customHeight="1" outlineLevel="2" x14ac:dyDescent="0.25">
      <c r="A48" s="779"/>
      <c r="B48" s="780"/>
      <c r="C48" s="636" t="s">
        <v>357</v>
      </c>
      <c r="D48" s="637"/>
      <c r="E48" s="637"/>
      <c r="F48" s="637"/>
      <c r="G48" s="638"/>
      <c r="H48" s="187" t="s">
        <v>322</v>
      </c>
      <c r="I48" s="187" t="s">
        <v>305</v>
      </c>
      <c r="J48" s="187" t="s">
        <v>363</v>
      </c>
      <c r="K48" s="187" t="s">
        <v>623</v>
      </c>
      <c r="L48" s="187" t="s">
        <v>358</v>
      </c>
      <c r="M48" s="146"/>
      <c r="N48" s="256">
        <v>0</v>
      </c>
      <c r="O48" s="256">
        <v>0</v>
      </c>
      <c r="P48" s="146"/>
      <c r="Q48" s="146"/>
      <c r="R48" s="146"/>
      <c r="S48" s="146"/>
      <c r="T48" s="176">
        <v>2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</row>
    <row r="49" spans="1:136" s="12" customFormat="1" ht="18.75" hidden="1" customHeight="1" outlineLevel="2" x14ac:dyDescent="0.25">
      <c r="A49" s="772"/>
      <c r="B49" s="773"/>
      <c r="C49" s="636" t="s">
        <v>508</v>
      </c>
      <c r="D49" s="637"/>
      <c r="E49" s="637"/>
      <c r="F49" s="637"/>
      <c r="G49" s="638"/>
      <c r="H49" s="187" t="s">
        <v>322</v>
      </c>
      <c r="I49" s="187" t="s">
        <v>305</v>
      </c>
      <c r="J49" s="187" t="s">
        <v>363</v>
      </c>
      <c r="K49" s="187" t="s">
        <v>623</v>
      </c>
      <c r="L49" s="187" t="s">
        <v>694</v>
      </c>
      <c r="M49" s="146"/>
      <c r="N49" s="256"/>
      <c r="O49" s="256"/>
      <c r="P49" s="146"/>
      <c r="Q49" s="146"/>
      <c r="R49" s="146"/>
      <c r="S49" s="146"/>
      <c r="T49" s="176">
        <v>2</v>
      </c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</row>
    <row r="50" spans="1:136" s="9" customFormat="1" ht="81.75" customHeight="1" outlineLevel="2" x14ac:dyDescent="0.25">
      <c r="A50" s="204">
        <v>603</v>
      </c>
      <c r="B50" s="204" t="s">
        <v>964</v>
      </c>
      <c r="C50" s="186" t="s">
        <v>92</v>
      </c>
      <c r="D50" s="39" t="s">
        <v>284</v>
      </c>
      <c r="E50" s="189" t="s">
        <v>178</v>
      </c>
      <c r="F50" s="40">
        <v>38808</v>
      </c>
      <c r="G50" s="189" t="s">
        <v>321</v>
      </c>
      <c r="H50" s="187" t="s">
        <v>322</v>
      </c>
      <c r="I50" s="187" t="s">
        <v>305</v>
      </c>
      <c r="J50" s="187" t="s">
        <v>571</v>
      </c>
      <c r="K50" s="187" t="s">
        <v>751</v>
      </c>
      <c r="L50" s="187"/>
      <c r="M50" s="146">
        <f>M51+M52+M53+M54+M56+M55</f>
        <v>326.5</v>
      </c>
      <c r="N50" s="265">
        <f>N51+N53+N54</f>
        <v>326.5</v>
      </c>
      <c r="O50" s="265">
        <f>O51+O53+O54</f>
        <v>326.5</v>
      </c>
      <c r="P50" s="146">
        <f>P51+P52+P53+P54+P55+P57+P56</f>
        <v>338.3</v>
      </c>
      <c r="Q50" s="146">
        <f>Q51+Q53+Q54+Q55+Q57+Q56</f>
        <v>355.20000000000005</v>
      </c>
      <c r="R50" s="146">
        <f>R51+R53+R54+R55+R57+R56</f>
        <v>355.20000000000005</v>
      </c>
      <c r="S50" s="146">
        <f>S51+S53+S54+S55+S57+S56</f>
        <v>355.20000000000005</v>
      </c>
      <c r="T50" s="176"/>
      <c r="U50" s="21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</row>
    <row r="51" spans="1:136" s="9" customFormat="1" ht="18" customHeight="1" outlineLevel="2" x14ac:dyDescent="0.25">
      <c r="A51" s="685"/>
      <c r="B51" s="686"/>
      <c r="C51" s="679" t="s">
        <v>576</v>
      </c>
      <c r="D51" s="679"/>
      <c r="E51" s="679"/>
      <c r="F51" s="679"/>
      <c r="G51" s="679"/>
      <c r="H51" s="187" t="s">
        <v>322</v>
      </c>
      <c r="I51" s="187" t="s">
        <v>305</v>
      </c>
      <c r="J51" s="187" t="s">
        <v>571</v>
      </c>
      <c r="K51" s="187" t="s">
        <v>410</v>
      </c>
      <c r="L51" s="187" t="s">
        <v>751</v>
      </c>
      <c r="M51" s="146">
        <v>204.7</v>
      </c>
      <c r="N51" s="146">
        <v>204.7</v>
      </c>
      <c r="O51" s="146">
        <v>204.7</v>
      </c>
      <c r="P51" s="146">
        <v>228.4</v>
      </c>
      <c r="Q51" s="146">
        <v>239.8</v>
      </c>
      <c r="R51" s="146">
        <v>239.8</v>
      </c>
      <c r="S51" s="146">
        <v>239.8</v>
      </c>
      <c r="T51" s="176">
        <v>1</v>
      </c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</row>
    <row r="52" spans="1:136" s="9" customFormat="1" ht="30" customHeight="1" outlineLevel="2" x14ac:dyDescent="0.25">
      <c r="A52" s="779"/>
      <c r="B52" s="780"/>
      <c r="C52" s="658" t="s">
        <v>575</v>
      </c>
      <c r="D52" s="659"/>
      <c r="E52" s="659"/>
      <c r="F52" s="659"/>
      <c r="G52" s="660"/>
      <c r="H52" s="187" t="s">
        <v>322</v>
      </c>
      <c r="I52" s="187" t="s">
        <v>305</v>
      </c>
      <c r="J52" s="187" t="s">
        <v>571</v>
      </c>
      <c r="K52" s="187" t="s">
        <v>125</v>
      </c>
      <c r="L52" s="187" t="s">
        <v>751</v>
      </c>
      <c r="M52" s="146"/>
      <c r="N52" s="146"/>
      <c r="O52" s="146"/>
      <c r="P52" s="146">
        <v>0.5</v>
      </c>
      <c r="Q52" s="146">
        <v>0</v>
      </c>
      <c r="R52" s="146">
        <v>0</v>
      </c>
      <c r="S52" s="146">
        <v>0</v>
      </c>
      <c r="T52" s="176">
        <v>2</v>
      </c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</row>
    <row r="53" spans="1:136" s="9" customFormat="1" ht="30.75" customHeight="1" outlineLevel="2" x14ac:dyDescent="0.25">
      <c r="A53" s="779"/>
      <c r="B53" s="780"/>
      <c r="C53" s="658" t="s">
        <v>573</v>
      </c>
      <c r="D53" s="659"/>
      <c r="E53" s="659"/>
      <c r="F53" s="659"/>
      <c r="G53" s="660"/>
      <c r="H53" s="187" t="s">
        <v>322</v>
      </c>
      <c r="I53" s="187" t="s">
        <v>305</v>
      </c>
      <c r="J53" s="187" t="s">
        <v>571</v>
      </c>
      <c r="K53" s="187" t="s">
        <v>86</v>
      </c>
      <c r="L53" s="187" t="s">
        <v>751</v>
      </c>
      <c r="M53" s="146">
        <v>61.8</v>
      </c>
      <c r="N53" s="146">
        <v>61.8</v>
      </c>
      <c r="O53" s="146">
        <v>61.8</v>
      </c>
      <c r="P53" s="146">
        <v>68.900000000000006</v>
      </c>
      <c r="Q53" s="146">
        <v>72.400000000000006</v>
      </c>
      <c r="R53" s="146">
        <v>72.400000000000006</v>
      </c>
      <c r="S53" s="146">
        <v>72.400000000000006</v>
      </c>
      <c r="T53" s="176">
        <v>1</v>
      </c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</row>
    <row r="54" spans="1:136" s="9" customFormat="1" ht="40.5" customHeight="1" outlineLevel="2" x14ac:dyDescent="0.25">
      <c r="A54" s="779"/>
      <c r="B54" s="780"/>
      <c r="C54" s="636" t="s">
        <v>926</v>
      </c>
      <c r="D54" s="637"/>
      <c r="E54" s="637"/>
      <c r="F54" s="637"/>
      <c r="G54" s="638"/>
      <c r="H54" s="187" t="s">
        <v>322</v>
      </c>
      <c r="I54" s="187" t="s">
        <v>305</v>
      </c>
      <c r="J54" s="187" t="s">
        <v>571</v>
      </c>
      <c r="K54" s="187" t="s">
        <v>623</v>
      </c>
      <c r="L54" s="187" t="s">
        <v>751</v>
      </c>
      <c r="M54" s="146">
        <v>60</v>
      </c>
      <c r="N54" s="256">
        <v>60</v>
      </c>
      <c r="O54" s="256">
        <v>60</v>
      </c>
      <c r="P54" s="146">
        <v>40.5</v>
      </c>
      <c r="Q54" s="146">
        <v>43</v>
      </c>
      <c r="R54" s="146">
        <v>43</v>
      </c>
      <c r="S54" s="146">
        <v>43</v>
      </c>
      <c r="T54" s="176">
        <v>2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</row>
    <row r="55" spans="1:136" s="1" customFormat="1" ht="18" hidden="1" customHeight="1" outlineLevel="2" x14ac:dyDescent="0.25">
      <c r="A55" s="779"/>
      <c r="B55" s="780"/>
      <c r="C55" s="658" t="s">
        <v>574</v>
      </c>
      <c r="D55" s="659"/>
      <c r="E55" s="659"/>
      <c r="F55" s="659"/>
      <c r="G55" s="660"/>
      <c r="H55" s="187" t="s">
        <v>322</v>
      </c>
      <c r="I55" s="187" t="s">
        <v>305</v>
      </c>
      <c r="J55" s="187" t="s">
        <v>571</v>
      </c>
      <c r="K55" s="187" t="s">
        <v>623</v>
      </c>
      <c r="L55" s="187" t="s">
        <v>751</v>
      </c>
      <c r="M55" s="146"/>
      <c r="N55" s="256"/>
      <c r="O55" s="256"/>
      <c r="P55" s="146"/>
      <c r="Q55" s="146"/>
      <c r="R55" s="146"/>
      <c r="S55" s="146"/>
      <c r="T55" s="176">
        <v>2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</row>
    <row r="56" spans="1:136" s="1" customFormat="1" ht="18" hidden="1" customHeight="1" outlineLevel="2" x14ac:dyDescent="0.25">
      <c r="A56" s="779"/>
      <c r="B56" s="780"/>
      <c r="C56" s="658" t="s">
        <v>574</v>
      </c>
      <c r="D56" s="659"/>
      <c r="E56" s="659"/>
      <c r="F56" s="659"/>
      <c r="G56" s="660"/>
      <c r="H56" s="187" t="s">
        <v>322</v>
      </c>
      <c r="I56" s="187" t="s">
        <v>305</v>
      </c>
      <c r="J56" s="187" t="s">
        <v>571</v>
      </c>
      <c r="K56" s="187" t="s">
        <v>623</v>
      </c>
      <c r="L56" s="187" t="s">
        <v>751</v>
      </c>
      <c r="M56" s="146"/>
      <c r="N56" s="256"/>
      <c r="O56" s="256"/>
      <c r="P56" s="146"/>
      <c r="Q56" s="146"/>
      <c r="R56" s="146"/>
      <c r="S56" s="146"/>
      <c r="T56" s="176">
        <v>2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</row>
    <row r="57" spans="1:136" s="1" customFormat="1" ht="18" hidden="1" customHeight="1" outlineLevel="2" x14ac:dyDescent="0.25">
      <c r="A57" s="772"/>
      <c r="B57" s="773"/>
      <c r="C57" s="658" t="s">
        <v>574</v>
      </c>
      <c r="D57" s="785"/>
      <c r="E57" s="659"/>
      <c r="F57" s="659"/>
      <c r="G57" s="660"/>
      <c r="H57" s="187" t="s">
        <v>322</v>
      </c>
      <c r="I57" s="187" t="s">
        <v>305</v>
      </c>
      <c r="J57" s="187" t="s">
        <v>571</v>
      </c>
      <c r="K57" s="187" t="s">
        <v>623</v>
      </c>
      <c r="L57" s="187" t="s">
        <v>751</v>
      </c>
      <c r="M57" s="462">
        <f>M61+M62</f>
        <v>47.3</v>
      </c>
      <c r="N57" s="256"/>
      <c r="O57" s="256"/>
      <c r="P57" s="146"/>
      <c r="Q57" s="146"/>
      <c r="R57" s="146"/>
      <c r="S57" s="146"/>
      <c r="T57" s="176">
        <v>2</v>
      </c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</row>
    <row r="58" spans="1:136" s="9" customFormat="1" ht="112.5" customHeight="1" outlineLevel="2" x14ac:dyDescent="0.25">
      <c r="A58" s="455" t="s">
        <v>318</v>
      </c>
      <c r="B58" s="455" t="s">
        <v>456</v>
      </c>
      <c r="C58" s="817" t="s">
        <v>1086</v>
      </c>
      <c r="D58" s="190" t="s">
        <v>807</v>
      </c>
      <c r="E58" s="820" t="s">
        <v>178</v>
      </c>
      <c r="F58" s="650">
        <v>42736</v>
      </c>
      <c r="G58" s="650" t="s">
        <v>321</v>
      </c>
      <c r="H58" s="455" t="s">
        <v>322</v>
      </c>
      <c r="I58" s="455" t="s">
        <v>305</v>
      </c>
      <c r="J58" s="455" t="s">
        <v>572</v>
      </c>
      <c r="K58" s="455"/>
      <c r="L58" s="455"/>
      <c r="M58" s="463"/>
      <c r="N58" s="459">
        <f>N61+N62</f>
        <v>47.3</v>
      </c>
      <c r="O58" s="459">
        <f>O61+O62</f>
        <v>47.3</v>
      </c>
      <c r="P58" s="462">
        <f>P61+P62</f>
        <v>51</v>
      </c>
      <c r="Q58" s="462"/>
      <c r="R58" s="462"/>
      <c r="S58" s="462"/>
      <c r="T58" s="480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</row>
    <row r="59" spans="1:136" s="9" customFormat="1" ht="96" customHeight="1" outlineLevel="2" x14ac:dyDescent="0.25">
      <c r="A59" s="453"/>
      <c r="B59" s="453"/>
      <c r="C59" s="818"/>
      <c r="D59" s="191" t="s">
        <v>382</v>
      </c>
      <c r="E59" s="821"/>
      <c r="F59" s="727"/>
      <c r="G59" s="727"/>
      <c r="H59" s="453"/>
      <c r="I59" s="453"/>
      <c r="J59" s="453"/>
      <c r="K59" s="453"/>
      <c r="L59" s="453"/>
      <c r="M59" s="463"/>
      <c r="N59" s="460"/>
      <c r="O59" s="460"/>
      <c r="P59" s="463"/>
      <c r="Q59" s="463"/>
      <c r="R59" s="463"/>
      <c r="S59" s="463"/>
      <c r="T59" s="481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</row>
    <row r="60" spans="1:136" s="9" customFormat="1" ht="88.5" customHeight="1" outlineLevel="2" x14ac:dyDescent="0.25">
      <c r="A60" s="454"/>
      <c r="B60" s="454"/>
      <c r="C60" s="819"/>
      <c r="D60" s="192" t="s">
        <v>910</v>
      </c>
      <c r="E60" s="47" t="s">
        <v>181</v>
      </c>
      <c r="F60" s="194">
        <v>43101</v>
      </c>
      <c r="G60" s="194">
        <v>43465</v>
      </c>
      <c r="H60" s="454"/>
      <c r="I60" s="454"/>
      <c r="J60" s="454"/>
      <c r="K60" s="454"/>
      <c r="L60" s="454"/>
      <c r="M60" s="464"/>
      <c r="N60" s="461"/>
      <c r="O60" s="461"/>
      <c r="P60" s="464"/>
      <c r="Q60" s="464"/>
      <c r="R60" s="464"/>
      <c r="S60" s="464"/>
      <c r="T60" s="482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</row>
    <row r="61" spans="1:136" s="9" customFormat="1" ht="18" customHeight="1" outlineLevel="2" x14ac:dyDescent="0.25">
      <c r="A61" s="723"/>
      <c r="B61" s="724"/>
      <c r="C61" s="636" t="s">
        <v>576</v>
      </c>
      <c r="D61" s="729"/>
      <c r="E61" s="637"/>
      <c r="F61" s="637"/>
      <c r="G61" s="638"/>
      <c r="H61" s="212" t="s">
        <v>322</v>
      </c>
      <c r="I61" s="212" t="s">
        <v>305</v>
      </c>
      <c r="J61" s="212" t="s">
        <v>572</v>
      </c>
      <c r="K61" s="212" t="s">
        <v>410</v>
      </c>
      <c r="L61" s="212" t="s">
        <v>751</v>
      </c>
      <c r="M61" s="253">
        <v>36.299999999999997</v>
      </c>
      <c r="N61" s="253">
        <v>36.299999999999997</v>
      </c>
      <c r="O61" s="253">
        <v>36.299999999999997</v>
      </c>
      <c r="P61" s="259">
        <v>39</v>
      </c>
      <c r="Q61" s="259"/>
      <c r="R61" s="259"/>
      <c r="S61" s="259"/>
      <c r="T61" s="171">
        <v>1</v>
      </c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</row>
    <row r="62" spans="1:136" s="9" customFormat="1" ht="29.25" customHeight="1" outlineLevel="2" x14ac:dyDescent="0.25">
      <c r="A62" s="677"/>
      <c r="B62" s="678"/>
      <c r="C62" s="831" t="s">
        <v>573</v>
      </c>
      <c r="D62" s="832"/>
      <c r="E62" s="832"/>
      <c r="F62" s="832"/>
      <c r="G62" s="833"/>
      <c r="H62" s="212" t="s">
        <v>322</v>
      </c>
      <c r="I62" s="212" t="s">
        <v>305</v>
      </c>
      <c r="J62" s="212" t="s">
        <v>572</v>
      </c>
      <c r="K62" s="212" t="s">
        <v>86</v>
      </c>
      <c r="L62" s="212" t="s">
        <v>751</v>
      </c>
      <c r="M62" s="253">
        <v>11</v>
      </c>
      <c r="N62" s="253">
        <v>11</v>
      </c>
      <c r="O62" s="253">
        <v>11</v>
      </c>
      <c r="P62" s="259">
        <v>12</v>
      </c>
      <c r="Q62" s="259"/>
      <c r="R62" s="259"/>
      <c r="S62" s="259"/>
      <c r="T62" s="171">
        <v>1</v>
      </c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</row>
    <row r="63" spans="1:136" s="166" customFormat="1" ht="112.5" customHeight="1" outlineLevel="2" x14ac:dyDescent="0.25">
      <c r="A63" s="455" t="s">
        <v>318</v>
      </c>
      <c r="B63" s="455" t="s">
        <v>965</v>
      </c>
      <c r="C63" s="817" t="s">
        <v>1087</v>
      </c>
      <c r="D63" s="190" t="s">
        <v>807</v>
      </c>
      <c r="E63" s="820" t="s">
        <v>178</v>
      </c>
      <c r="F63" s="650">
        <v>42736</v>
      </c>
      <c r="G63" s="650" t="s">
        <v>321</v>
      </c>
      <c r="H63" s="455" t="s">
        <v>322</v>
      </c>
      <c r="I63" s="455" t="s">
        <v>305</v>
      </c>
      <c r="J63" s="455" t="s">
        <v>572</v>
      </c>
      <c r="K63" s="455"/>
      <c r="L63" s="455"/>
      <c r="M63" s="456"/>
      <c r="N63" s="459"/>
      <c r="O63" s="459"/>
      <c r="P63" s="462"/>
      <c r="Q63" s="462">
        <f>Q66+Q67</f>
        <v>53.4</v>
      </c>
      <c r="R63" s="462"/>
      <c r="S63" s="462"/>
      <c r="T63" s="480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</row>
    <row r="64" spans="1:136" s="166" customFormat="1" ht="96" customHeight="1" outlineLevel="2" x14ac:dyDescent="0.25">
      <c r="A64" s="453"/>
      <c r="B64" s="453"/>
      <c r="C64" s="818"/>
      <c r="D64" s="191" t="s">
        <v>382</v>
      </c>
      <c r="E64" s="821"/>
      <c r="F64" s="727"/>
      <c r="G64" s="727"/>
      <c r="H64" s="453"/>
      <c r="I64" s="453"/>
      <c r="J64" s="453"/>
      <c r="K64" s="453"/>
      <c r="L64" s="453"/>
      <c r="M64" s="457"/>
      <c r="N64" s="460"/>
      <c r="O64" s="460"/>
      <c r="P64" s="463"/>
      <c r="Q64" s="463"/>
      <c r="R64" s="463"/>
      <c r="S64" s="463"/>
      <c r="T64" s="481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</row>
    <row r="65" spans="1:136" s="166" customFormat="1" ht="88.5" customHeight="1" outlineLevel="2" x14ac:dyDescent="0.25">
      <c r="A65" s="454"/>
      <c r="B65" s="454"/>
      <c r="C65" s="819"/>
      <c r="D65" s="192" t="s">
        <v>1171</v>
      </c>
      <c r="E65" s="47" t="s">
        <v>181</v>
      </c>
      <c r="F65" s="194">
        <v>43466</v>
      </c>
      <c r="G65" s="194">
        <v>43830</v>
      </c>
      <c r="H65" s="454"/>
      <c r="I65" s="454"/>
      <c r="J65" s="454"/>
      <c r="K65" s="454"/>
      <c r="L65" s="454"/>
      <c r="M65" s="458"/>
      <c r="N65" s="461"/>
      <c r="O65" s="461"/>
      <c r="P65" s="464"/>
      <c r="Q65" s="464"/>
      <c r="R65" s="464"/>
      <c r="S65" s="464"/>
      <c r="T65" s="482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</row>
    <row r="66" spans="1:136" s="166" customFormat="1" ht="18" customHeight="1" outlineLevel="2" x14ac:dyDescent="0.25">
      <c r="A66" s="723"/>
      <c r="B66" s="724"/>
      <c r="C66" s="636" t="s">
        <v>576</v>
      </c>
      <c r="D66" s="729"/>
      <c r="E66" s="637"/>
      <c r="F66" s="637"/>
      <c r="G66" s="638"/>
      <c r="H66" s="212" t="s">
        <v>322</v>
      </c>
      <c r="I66" s="212" t="s">
        <v>305</v>
      </c>
      <c r="J66" s="212" t="s">
        <v>572</v>
      </c>
      <c r="K66" s="212" t="s">
        <v>410</v>
      </c>
      <c r="L66" s="212" t="s">
        <v>751</v>
      </c>
      <c r="M66" s="253"/>
      <c r="N66" s="253"/>
      <c r="O66" s="253"/>
      <c r="P66" s="259"/>
      <c r="Q66" s="259">
        <v>41</v>
      </c>
      <c r="R66" s="259"/>
      <c r="S66" s="259"/>
      <c r="T66" s="171">
        <v>1</v>
      </c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</row>
    <row r="67" spans="1:136" s="166" customFormat="1" ht="29.25" customHeight="1" outlineLevel="2" x14ac:dyDescent="0.25">
      <c r="A67" s="677"/>
      <c r="B67" s="678"/>
      <c r="C67" s="831" t="s">
        <v>573</v>
      </c>
      <c r="D67" s="832"/>
      <c r="E67" s="832"/>
      <c r="F67" s="832"/>
      <c r="G67" s="833"/>
      <c r="H67" s="212" t="s">
        <v>322</v>
      </c>
      <c r="I67" s="212" t="s">
        <v>305</v>
      </c>
      <c r="J67" s="212" t="s">
        <v>572</v>
      </c>
      <c r="K67" s="212" t="s">
        <v>86</v>
      </c>
      <c r="L67" s="212" t="s">
        <v>751</v>
      </c>
      <c r="M67" s="253"/>
      <c r="N67" s="253"/>
      <c r="O67" s="253"/>
      <c r="P67" s="259"/>
      <c r="Q67" s="259">
        <v>12.4</v>
      </c>
      <c r="R67" s="259"/>
      <c r="S67" s="259"/>
      <c r="T67" s="171">
        <v>1</v>
      </c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</row>
    <row r="68" spans="1:136" s="9" customFormat="1" ht="120" customHeight="1" outlineLevel="2" x14ac:dyDescent="0.25">
      <c r="A68" s="455" t="s">
        <v>318</v>
      </c>
      <c r="B68" s="455" t="s">
        <v>1090</v>
      </c>
      <c r="C68" s="759" t="s">
        <v>1088</v>
      </c>
      <c r="D68" s="646" t="s">
        <v>382</v>
      </c>
      <c r="E68" s="648" t="s">
        <v>178</v>
      </c>
      <c r="F68" s="650">
        <v>42394</v>
      </c>
      <c r="G68" s="650">
        <v>42735</v>
      </c>
      <c r="H68" s="455" t="s">
        <v>322</v>
      </c>
      <c r="I68" s="455" t="s">
        <v>305</v>
      </c>
      <c r="J68" s="455" t="s">
        <v>577</v>
      </c>
      <c r="K68" s="455"/>
      <c r="L68" s="455"/>
      <c r="M68" s="462">
        <f>M71+M72</f>
        <v>47.3</v>
      </c>
      <c r="N68" s="459">
        <f>N71+N72</f>
        <v>47.3</v>
      </c>
      <c r="O68" s="459">
        <f>O71+O72</f>
        <v>47.3</v>
      </c>
      <c r="P68" s="462">
        <f>P71+P72</f>
        <v>51</v>
      </c>
      <c r="Q68" s="462"/>
      <c r="R68" s="462"/>
      <c r="S68" s="462"/>
      <c r="T68" s="480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124"/>
      <c r="EE68" s="124"/>
      <c r="EF68" s="124"/>
    </row>
    <row r="69" spans="1:136" s="9" customFormat="1" ht="93.75" customHeight="1" outlineLevel="2" x14ac:dyDescent="0.25">
      <c r="A69" s="453"/>
      <c r="B69" s="453"/>
      <c r="C69" s="818"/>
      <c r="D69" s="725"/>
      <c r="E69" s="821"/>
      <c r="F69" s="727"/>
      <c r="G69" s="727"/>
      <c r="H69" s="453"/>
      <c r="I69" s="453"/>
      <c r="J69" s="453"/>
      <c r="K69" s="453"/>
      <c r="L69" s="453"/>
      <c r="M69" s="463"/>
      <c r="N69" s="460"/>
      <c r="O69" s="460"/>
      <c r="P69" s="463"/>
      <c r="Q69" s="463"/>
      <c r="R69" s="463"/>
      <c r="S69" s="463"/>
      <c r="T69" s="481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</row>
    <row r="70" spans="1:136" s="9" customFormat="1" ht="98.25" customHeight="1" outlineLevel="2" x14ac:dyDescent="0.25">
      <c r="A70" s="454"/>
      <c r="B70" s="454"/>
      <c r="C70" s="819"/>
      <c r="D70" s="192" t="s">
        <v>910</v>
      </c>
      <c r="E70" s="47" t="s">
        <v>181</v>
      </c>
      <c r="F70" s="194">
        <v>43101</v>
      </c>
      <c r="G70" s="194">
        <v>43465</v>
      </c>
      <c r="H70" s="454"/>
      <c r="I70" s="454"/>
      <c r="J70" s="454"/>
      <c r="K70" s="454"/>
      <c r="L70" s="454"/>
      <c r="M70" s="464"/>
      <c r="N70" s="461"/>
      <c r="O70" s="461"/>
      <c r="P70" s="464"/>
      <c r="Q70" s="464"/>
      <c r="R70" s="464"/>
      <c r="S70" s="464"/>
      <c r="T70" s="482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24"/>
      <c r="DS70" s="124"/>
      <c r="DT70" s="124"/>
      <c r="DU70" s="124"/>
      <c r="DV70" s="124"/>
      <c r="DW70" s="124"/>
      <c r="DX70" s="124"/>
      <c r="DY70" s="124"/>
      <c r="DZ70" s="124"/>
      <c r="EA70" s="124"/>
      <c r="EB70" s="124"/>
      <c r="EC70" s="124"/>
      <c r="ED70" s="124"/>
      <c r="EE70" s="124"/>
      <c r="EF70" s="124"/>
    </row>
    <row r="71" spans="1:136" s="9" customFormat="1" ht="18" customHeight="1" outlineLevel="2" x14ac:dyDescent="0.25">
      <c r="A71" s="723"/>
      <c r="B71" s="724"/>
      <c r="C71" s="636" t="s">
        <v>576</v>
      </c>
      <c r="D71" s="637"/>
      <c r="E71" s="637"/>
      <c r="F71" s="637"/>
      <c r="G71" s="638"/>
      <c r="H71" s="212" t="s">
        <v>322</v>
      </c>
      <c r="I71" s="212" t="s">
        <v>305</v>
      </c>
      <c r="J71" s="212" t="s">
        <v>577</v>
      </c>
      <c r="K71" s="212" t="s">
        <v>410</v>
      </c>
      <c r="L71" s="212" t="s">
        <v>751</v>
      </c>
      <c r="M71" s="253">
        <v>36.299999999999997</v>
      </c>
      <c r="N71" s="253">
        <v>36.299999999999997</v>
      </c>
      <c r="O71" s="253">
        <v>36.299999999999997</v>
      </c>
      <c r="P71" s="259">
        <v>39</v>
      </c>
      <c r="Q71" s="259"/>
      <c r="R71" s="259"/>
      <c r="S71" s="259"/>
      <c r="T71" s="171">
        <v>1</v>
      </c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24"/>
      <c r="DS71" s="124"/>
      <c r="DT71" s="124"/>
      <c r="DU71" s="124"/>
      <c r="DV71" s="124"/>
      <c r="DW71" s="124"/>
      <c r="DX71" s="124"/>
      <c r="DY71" s="124"/>
      <c r="DZ71" s="124"/>
      <c r="EA71" s="124"/>
      <c r="EB71" s="124"/>
      <c r="EC71" s="124"/>
      <c r="ED71" s="124"/>
      <c r="EE71" s="124"/>
      <c r="EF71" s="124"/>
    </row>
    <row r="72" spans="1:136" s="9" customFormat="1" ht="33" customHeight="1" outlineLevel="2" x14ac:dyDescent="0.25">
      <c r="A72" s="677"/>
      <c r="B72" s="678"/>
      <c r="C72" s="831" t="s">
        <v>573</v>
      </c>
      <c r="D72" s="832"/>
      <c r="E72" s="832"/>
      <c r="F72" s="832"/>
      <c r="G72" s="833"/>
      <c r="H72" s="212" t="s">
        <v>322</v>
      </c>
      <c r="I72" s="212" t="s">
        <v>305</v>
      </c>
      <c r="J72" s="212" t="s">
        <v>577</v>
      </c>
      <c r="K72" s="212" t="s">
        <v>86</v>
      </c>
      <c r="L72" s="212" t="s">
        <v>751</v>
      </c>
      <c r="M72" s="253">
        <v>11</v>
      </c>
      <c r="N72" s="253">
        <v>11</v>
      </c>
      <c r="O72" s="253">
        <v>11</v>
      </c>
      <c r="P72" s="259">
        <v>12</v>
      </c>
      <c r="Q72" s="259"/>
      <c r="R72" s="259"/>
      <c r="S72" s="259"/>
      <c r="T72" s="171">
        <v>1</v>
      </c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</row>
    <row r="73" spans="1:136" s="12" customFormat="1" ht="88.5" hidden="1" customHeight="1" outlineLevel="2" x14ac:dyDescent="0.25">
      <c r="A73" s="204">
        <v>603</v>
      </c>
      <c r="B73" s="204" t="s">
        <v>414</v>
      </c>
      <c r="C73" s="186" t="s">
        <v>72</v>
      </c>
      <c r="D73" s="39" t="s">
        <v>284</v>
      </c>
      <c r="E73" s="189" t="s">
        <v>178</v>
      </c>
      <c r="F73" s="40">
        <v>38808</v>
      </c>
      <c r="G73" s="189" t="s">
        <v>321</v>
      </c>
      <c r="H73" s="187" t="s">
        <v>322</v>
      </c>
      <c r="I73" s="187" t="s">
        <v>305</v>
      </c>
      <c r="J73" s="187" t="s">
        <v>73</v>
      </c>
      <c r="K73" s="187"/>
      <c r="L73" s="187"/>
      <c r="M73" s="146"/>
      <c r="N73" s="256">
        <f>N74+N75+N76+N77+N78+N79+N80</f>
        <v>0</v>
      </c>
      <c r="O73" s="256">
        <f>O74+O75+O76+O77+O78+O79+O80</f>
        <v>0</v>
      </c>
      <c r="P73" s="146"/>
      <c r="Q73" s="146"/>
      <c r="R73" s="146"/>
      <c r="S73" s="146"/>
      <c r="T73" s="17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</row>
    <row r="74" spans="1:136" s="12" customFormat="1" ht="18" hidden="1" customHeight="1" outlineLevel="2" x14ac:dyDescent="0.25">
      <c r="A74" s="685"/>
      <c r="B74" s="803"/>
      <c r="C74" s="679" t="s">
        <v>137</v>
      </c>
      <c r="D74" s="679"/>
      <c r="E74" s="679"/>
      <c r="F74" s="679"/>
      <c r="G74" s="679"/>
      <c r="H74" s="187" t="s">
        <v>322</v>
      </c>
      <c r="I74" s="187" t="s">
        <v>305</v>
      </c>
      <c r="J74" s="187" t="s">
        <v>73</v>
      </c>
      <c r="K74" s="187" t="s">
        <v>410</v>
      </c>
      <c r="L74" s="187" t="s">
        <v>296</v>
      </c>
      <c r="M74" s="146"/>
      <c r="N74" s="256">
        <v>0</v>
      </c>
      <c r="O74" s="256">
        <v>0</v>
      </c>
      <c r="P74" s="146"/>
      <c r="Q74" s="146"/>
      <c r="R74" s="146"/>
      <c r="S74" s="146"/>
      <c r="T74" s="176">
        <v>1</v>
      </c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</row>
    <row r="75" spans="1:136" s="12" customFormat="1" ht="18" hidden="1" customHeight="1" outlineLevel="2" x14ac:dyDescent="0.25">
      <c r="A75" s="804"/>
      <c r="B75" s="805"/>
      <c r="C75" s="658" t="s">
        <v>299</v>
      </c>
      <c r="D75" s="659"/>
      <c r="E75" s="659"/>
      <c r="F75" s="659"/>
      <c r="G75" s="660"/>
      <c r="H75" s="187" t="s">
        <v>322</v>
      </c>
      <c r="I75" s="187" t="s">
        <v>305</v>
      </c>
      <c r="J75" s="187" t="s">
        <v>73</v>
      </c>
      <c r="K75" s="187" t="s">
        <v>410</v>
      </c>
      <c r="L75" s="187" t="s">
        <v>300</v>
      </c>
      <c r="M75" s="146"/>
      <c r="N75" s="256">
        <v>0</v>
      </c>
      <c r="O75" s="256">
        <v>0</v>
      </c>
      <c r="P75" s="146"/>
      <c r="Q75" s="146"/>
      <c r="R75" s="146"/>
      <c r="S75" s="146"/>
      <c r="T75" s="176">
        <v>1</v>
      </c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</row>
    <row r="76" spans="1:136" s="12" customFormat="1" ht="18" hidden="1" customHeight="1" outlineLevel="2" x14ac:dyDescent="0.25">
      <c r="A76" s="804"/>
      <c r="B76" s="805"/>
      <c r="C76" s="658" t="s">
        <v>94</v>
      </c>
      <c r="D76" s="659"/>
      <c r="E76" s="659"/>
      <c r="F76" s="659"/>
      <c r="G76" s="660"/>
      <c r="H76" s="187" t="s">
        <v>322</v>
      </c>
      <c r="I76" s="187" t="s">
        <v>305</v>
      </c>
      <c r="J76" s="187" t="s">
        <v>73</v>
      </c>
      <c r="K76" s="187" t="s">
        <v>125</v>
      </c>
      <c r="L76" s="187" t="s">
        <v>298</v>
      </c>
      <c r="M76" s="146"/>
      <c r="N76" s="256"/>
      <c r="O76" s="256"/>
      <c r="P76" s="146"/>
      <c r="Q76" s="146"/>
      <c r="R76" s="146"/>
      <c r="S76" s="146"/>
      <c r="T76" s="176">
        <v>2</v>
      </c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24"/>
      <c r="DS76" s="124"/>
      <c r="DT76" s="124"/>
      <c r="DU76" s="124"/>
      <c r="DV76" s="124"/>
      <c r="DW76" s="124"/>
      <c r="DX76" s="124"/>
      <c r="DY76" s="124"/>
      <c r="DZ76" s="124"/>
      <c r="EA76" s="124"/>
      <c r="EB76" s="124"/>
      <c r="EC76" s="124"/>
      <c r="ED76" s="124"/>
      <c r="EE76" s="124"/>
      <c r="EF76" s="124"/>
    </row>
    <row r="77" spans="1:136" s="12" customFormat="1" ht="18" hidden="1" customHeight="1" outlineLevel="2" x14ac:dyDescent="0.25">
      <c r="A77" s="804"/>
      <c r="B77" s="805"/>
      <c r="C77" s="658" t="s">
        <v>355</v>
      </c>
      <c r="D77" s="659"/>
      <c r="E77" s="659"/>
      <c r="F77" s="659"/>
      <c r="G77" s="660"/>
      <c r="H77" s="187" t="s">
        <v>322</v>
      </c>
      <c r="I77" s="187" t="s">
        <v>305</v>
      </c>
      <c r="J77" s="187" t="s">
        <v>73</v>
      </c>
      <c r="K77" s="187" t="s">
        <v>623</v>
      </c>
      <c r="L77" s="187" t="s">
        <v>356</v>
      </c>
      <c r="M77" s="146"/>
      <c r="N77" s="256">
        <v>0</v>
      </c>
      <c r="O77" s="256">
        <v>0</v>
      </c>
      <c r="P77" s="146"/>
      <c r="Q77" s="146"/>
      <c r="R77" s="146"/>
      <c r="S77" s="146"/>
      <c r="T77" s="176">
        <v>2</v>
      </c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24"/>
      <c r="DS77" s="124"/>
      <c r="DT77" s="124"/>
      <c r="DU77" s="124"/>
      <c r="DV77" s="124"/>
      <c r="DW77" s="124"/>
      <c r="DX77" s="124"/>
      <c r="DY77" s="124"/>
      <c r="DZ77" s="124"/>
      <c r="EA77" s="124"/>
      <c r="EB77" s="124"/>
      <c r="EC77" s="124"/>
      <c r="ED77" s="124"/>
      <c r="EE77" s="124"/>
      <c r="EF77" s="124"/>
    </row>
    <row r="78" spans="1:136" s="12" customFormat="1" ht="18" hidden="1" customHeight="1" outlineLevel="2" x14ac:dyDescent="0.25">
      <c r="A78" s="804"/>
      <c r="B78" s="805"/>
      <c r="C78" s="658" t="s">
        <v>186</v>
      </c>
      <c r="D78" s="659"/>
      <c r="E78" s="659"/>
      <c r="F78" s="659"/>
      <c r="G78" s="660"/>
      <c r="H78" s="187" t="s">
        <v>322</v>
      </c>
      <c r="I78" s="187" t="s">
        <v>305</v>
      </c>
      <c r="J78" s="187" t="s">
        <v>73</v>
      </c>
      <c r="K78" s="187" t="s">
        <v>623</v>
      </c>
      <c r="L78" s="187" t="s">
        <v>694</v>
      </c>
      <c r="M78" s="462"/>
      <c r="N78" s="256">
        <v>0</v>
      </c>
      <c r="O78" s="256">
        <v>0</v>
      </c>
      <c r="P78" s="146"/>
      <c r="Q78" s="146"/>
      <c r="R78" s="146"/>
      <c r="S78" s="146"/>
      <c r="T78" s="176">
        <v>2</v>
      </c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</row>
    <row r="79" spans="1:136" s="12" customFormat="1" ht="18" hidden="1" customHeight="1" outlineLevel="2" x14ac:dyDescent="0.25">
      <c r="A79" s="804"/>
      <c r="B79" s="805"/>
      <c r="C79" s="658" t="s">
        <v>188</v>
      </c>
      <c r="D79" s="659"/>
      <c r="E79" s="659"/>
      <c r="F79" s="659"/>
      <c r="G79" s="660"/>
      <c r="H79" s="187" t="s">
        <v>322</v>
      </c>
      <c r="I79" s="187" t="s">
        <v>305</v>
      </c>
      <c r="J79" s="187" t="s">
        <v>73</v>
      </c>
      <c r="K79" s="187" t="s">
        <v>623</v>
      </c>
      <c r="L79" s="187" t="s">
        <v>352</v>
      </c>
      <c r="M79" s="464"/>
      <c r="N79" s="256">
        <v>0</v>
      </c>
      <c r="O79" s="256">
        <v>0</v>
      </c>
      <c r="P79" s="146"/>
      <c r="Q79" s="146"/>
      <c r="R79" s="146"/>
      <c r="S79" s="146"/>
      <c r="T79" s="176">
        <v>2</v>
      </c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24"/>
      <c r="DS79" s="124"/>
      <c r="DT79" s="124"/>
      <c r="DU79" s="124"/>
      <c r="DV79" s="124"/>
      <c r="DW79" s="124"/>
      <c r="DX79" s="124"/>
      <c r="DY79" s="124"/>
      <c r="DZ79" s="124"/>
      <c r="EA79" s="124"/>
      <c r="EB79" s="124"/>
      <c r="EC79" s="124"/>
      <c r="ED79" s="124"/>
      <c r="EE79" s="124"/>
      <c r="EF79" s="124"/>
    </row>
    <row r="80" spans="1:136" s="12" customFormat="1" ht="18" hidden="1" customHeight="1" outlineLevel="2" x14ac:dyDescent="0.25">
      <c r="A80" s="866"/>
      <c r="B80" s="867"/>
      <c r="C80" s="658" t="s">
        <v>624</v>
      </c>
      <c r="D80" s="659"/>
      <c r="E80" s="659"/>
      <c r="F80" s="659"/>
      <c r="G80" s="660"/>
      <c r="H80" s="187" t="s">
        <v>322</v>
      </c>
      <c r="I80" s="187" t="s">
        <v>305</v>
      </c>
      <c r="J80" s="187" t="s">
        <v>73</v>
      </c>
      <c r="K80" s="187" t="s">
        <v>623</v>
      </c>
      <c r="L80" s="187" t="s">
        <v>689</v>
      </c>
      <c r="M80" s="259"/>
      <c r="N80" s="256">
        <v>0</v>
      </c>
      <c r="O80" s="256">
        <v>0</v>
      </c>
      <c r="P80" s="146"/>
      <c r="Q80" s="146"/>
      <c r="R80" s="146"/>
      <c r="S80" s="146"/>
      <c r="T80" s="176">
        <v>2</v>
      </c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24"/>
      <c r="DS80" s="124"/>
      <c r="DT80" s="124"/>
      <c r="DU80" s="124"/>
      <c r="DV80" s="124"/>
      <c r="DW80" s="124"/>
      <c r="DX80" s="124"/>
      <c r="DY80" s="124"/>
      <c r="DZ80" s="124"/>
      <c r="EA80" s="124"/>
      <c r="EB80" s="124"/>
      <c r="EC80" s="124"/>
      <c r="ED80" s="124"/>
      <c r="EE80" s="124"/>
      <c r="EF80" s="124"/>
    </row>
    <row r="81" spans="1:136" s="12" customFormat="1" ht="187.5" hidden="1" customHeight="1" outlineLevel="2" x14ac:dyDescent="0.25">
      <c r="A81" s="455" t="s">
        <v>318</v>
      </c>
      <c r="B81" s="455" t="s">
        <v>415</v>
      </c>
      <c r="C81" s="716" t="s">
        <v>778</v>
      </c>
      <c r="D81" s="190" t="s">
        <v>391</v>
      </c>
      <c r="E81" s="173" t="s">
        <v>268</v>
      </c>
      <c r="F81" s="174">
        <v>41640</v>
      </c>
      <c r="G81" s="174">
        <v>42004</v>
      </c>
      <c r="H81" s="455" t="s">
        <v>322</v>
      </c>
      <c r="I81" s="455" t="s">
        <v>305</v>
      </c>
      <c r="J81" s="455" t="s">
        <v>626</v>
      </c>
      <c r="K81" s="455"/>
      <c r="L81" s="455"/>
      <c r="M81" s="259"/>
      <c r="N81" s="456">
        <f>N83+N84</f>
        <v>0</v>
      </c>
      <c r="O81" s="456">
        <f>O83+O84</f>
        <v>0</v>
      </c>
      <c r="P81" s="462"/>
      <c r="Q81" s="462"/>
      <c r="R81" s="462"/>
      <c r="S81" s="462"/>
      <c r="T81" s="480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24"/>
      <c r="DS81" s="124"/>
      <c r="DT81" s="124"/>
      <c r="DU81" s="124"/>
      <c r="DV81" s="124"/>
      <c r="DW81" s="124"/>
      <c r="DX81" s="124"/>
      <c r="DY81" s="124"/>
      <c r="DZ81" s="124"/>
      <c r="EA81" s="124"/>
      <c r="EB81" s="124"/>
      <c r="EC81" s="124"/>
      <c r="ED81" s="124"/>
      <c r="EE81" s="124"/>
      <c r="EF81" s="124"/>
    </row>
    <row r="82" spans="1:136" s="12" customFormat="1" ht="106.5" hidden="1" customHeight="1" outlineLevel="2" x14ac:dyDescent="0.25">
      <c r="A82" s="454"/>
      <c r="B82" s="454"/>
      <c r="C82" s="717"/>
      <c r="D82" s="192" t="s">
        <v>383</v>
      </c>
      <c r="E82" s="193" t="s">
        <v>384</v>
      </c>
      <c r="F82" s="194">
        <v>42005</v>
      </c>
      <c r="G82" s="194">
        <v>42369</v>
      </c>
      <c r="H82" s="454"/>
      <c r="I82" s="454"/>
      <c r="J82" s="454"/>
      <c r="K82" s="454"/>
      <c r="L82" s="454"/>
      <c r="M82" s="259"/>
      <c r="N82" s="458"/>
      <c r="O82" s="458"/>
      <c r="P82" s="464"/>
      <c r="Q82" s="464"/>
      <c r="R82" s="464"/>
      <c r="S82" s="464"/>
      <c r="T82" s="482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</row>
    <row r="83" spans="1:136" s="12" customFormat="1" ht="18" hidden="1" customHeight="1" outlineLevel="2" x14ac:dyDescent="0.25">
      <c r="A83" s="723"/>
      <c r="B83" s="724"/>
      <c r="C83" s="636" t="s">
        <v>137</v>
      </c>
      <c r="D83" s="637"/>
      <c r="E83" s="637"/>
      <c r="F83" s="637"/>
      <c r="G83" s="638"/>
      <c r="H83" s="212" t="s">
        <v>322</v>
      </c>
      <c r="I83" s="212" t="s">
        <v>305</v>
      </c>
      <c r="J83" s="212" t="s">
        <v>626</v>
      </c>
      <c r="K83" s="212" t="s">
        <v>410</v>
      </c>
      <c r="L83" s="212" t="s">
        <v>296</v>
      </c>
      <c r="M83" s="259"/>
      <c r="N83" s="253">
        <v>0</v>
      </c>
      <c r="O83" s="253">
        <v>0</v>
      </c>
      <c r="P83" s="259"/>
      <c r="Q83" s="259"/>
      <c r="R83" s="259"/>
      <c r="S83" s="259"/>
      <c r="T83" s="171">
        <v>1</v>
      </c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24"/>
      <c r="DS83" s="124"/>
      <c r="DT83" s="124"/>
      <c r="DU83" s="124"/>
      <c r="DV83" s="124"/>
      <c r="DW83" s="124"/>
      <c r="DX83" s="124"/>
      <c r="DY83" s="124"/>
      <c r="DZ83" s="124"/>
      <c r="EA83" s="124"/>
      <c r="EB83" s="124"/>
      <c r="EC83" s="124"/>
      <c r="ED83" s="124"/>
      <c r="EE83" s="124"/>
      <c r="EF83" s="124"/>
    </row>
    <row r="84" spans="1:136" s="12" customFormat="1" ht="18" hidden="1" customHeight="1" outlineLevel="2" x14ac:dyDescent="0.25">
      <c r="A84" s="677"/>
      <c r="B84" s="678"/>
      <c r="C84" s="831" t="s">
        <v>299</v>
      </c>
      <c r="D84" s="832"/>
      <c r="E84" s="832"/>
      <c r="F84" s="832"/>
      <c r="G84" s="833"/>
      <c r="H84" s="212" t="s">
        <v>322</v>
      </c>
      <c r="I84" s="212" t="s">
        <v>305</v>
      </c>
      <c r="J84" s="212" t="s">
        <v>626</v>
      </c>
      <c r="K84" s="212" t="s">
        <v>410</v>
      </c>
      <c r="L84" s="212" t="s">
        <v>300</v>
      </c>
      <c r="M84" s="259"/>
      <c r="N84" s="253">
        <v>0</v>
      </c>
      <c r="O84" s="253">
        <v>0</v>
      </c>
      <c r="P84" s="259"/>
      <c r="Q84" s="259"/>
      <c r="R84" s="259"/>
      <c r="S84" s="259"/>
      <c r="T84" s="171">
        <v>1</v>
      </c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24"/>
      <c r="DS84" s="124"/>
      <c r="DT84" s="124"/>
      <c r="DU84" s="124"/>
      <c r="DV84" s="124"/>
      <c r="DW84" s="124"/>
      <c r="DX84" s="124"/>
      <c r="DY84" s="124"/>
      <c r="DZ84" s="124"/>
      <c r="EA84" s="124"/>
      <c r="EB84" s="124"/>
      <c r="EC84" s="124"/>
      <c r="ED84" s="124"/>
      <c r="EE84" s="124"/>
      <c r="EF84" s="124"/>
    </row>
    <row r="85" spans="1:136" s="1" customFormat="1" ht="255" hidden="1" customHeight="1" outlineLevel="2" x14ac:dyDescent="0.25">
      <c r="A85" s="187" t="s">
        <v>318</v>
      </c>
      <c r="B85" s="187" t="s">
        <v>416</v>
      </c>
      <c r="C85" s="46" t="s">
        <v>40</v>
      </c>
      <c r="D85" s="39" t="s">
        <v>391</v>
      </c>
      <c r="E85" s="189" t="s">
        <v>268</v>
      </c>
      <c r="F85" s="40">
        <v>41640</v>
      </c>
      <c r="G85" s="40">
        <v>42004</v>
      </c>
      <c r="H85" s="212" t="s">
        <v>322</v>
      </c>
      <c r="I85" s="212" t="s">
        <v>305</v>
      </c>
      <c r="J85" s="212" t="s">
        <v>627</v>
      </c>
      <c r="K85" s="212"/>
      <c r="L85" s="212"/>
      <c r="M85" s="462"/>
      <c r="N85" s="253"/>
      <c r="O85" s="253"/>
      <c r="P85" s="259"/>
      <c r="Q85" s="259"/>
      <c r="R85" s="259"/>
      <c r="S85" s="259"/>
      <c r="T85" s="171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24"/>
      <c r="DS85" s="124"/>
      <c r="DT85" s="124"/>
      <c r="DU85" s="124"/>
      <c r="DV85" s="124"/>
      <c r="DW85" s="124"/>
      <c r="DX85" s="124"/>
      <c r="DY85" s="124"/>
      <c r="DZ85" s="124"/>
      <c r="EA85" s="124"/>
      <c r="EB85" s="124"/>
      <c r="EC85" s="124"/>
      <c r="ED85" s="124"/>
      <c r="EE85" s="124"/>
      <c r="EF85" s="124"/>
    </row>
    <row r="86" spans="1:136" s="1" customFormat="1" ht="18" hidden="1" customHeight="1" outlineLevel="2" x14ac:dyDescent="0.25">
      <c r="A86" s="723"/>
      <c r="B86" s="724"/>
      <c r="C86" s="636" t="s">
        <v>137</v>
      </c>
      <c r="D86" s="637"/>
      <c r="E86" s="637"/>
      <c r="F86" s="637"/>
      <c r="G86" s="638"/>
      <c r="H86" s="212" t="s">
        <v>322</v>
      </c>
      <c r="I86" s="212" t="s">
        <v>305</v>
      </c>
      <c r="J86" s="212" t="s">
        <v>627</v>
      </c>
      <c r="K86" s="212" t="s">
        <v>410</v>
      </c>
      <c r="L86" s="212" t="s">
        <v>296</v>
      </c>
      <c r="M86" s="464"/>
      <c r="N86" s="253"/>
      <c r="O86" s="253"/>
      <c r="P86" s="259"/>
      <c r="Q86" s="259"/>
      <c r="R86" s="259"/>
      <c r="S86" s="259"/>
      <c r="T86" s="171">
        <v>1</v>
      </c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24"/>
      <c r="DS86" s="124"/>
      <c r="DT86" s="124"/>
      <c r="DU86" s="124"/>
      <c r="DV86" s="124"/>
      <c r="DW86" s="124"/>
      <c r="DX86" s="124"/>
      <c r="DY86" s="124"/>
      <c r="DZ86" s="124"/>
      <c r="EA86" s="124"/>
      <c r="EB86" s="124"/>
      <c r="EC86" s="124"/>
      <c r="ED86" s="124"/>
      <c r="EE86" s="124"/>
      <c r="EF86" s="124"/>
    </row>
    <row r="87" spans="1:136" s="1" customFormat="1" ht="18" hidden="1" customHeight="1" outlineLevel="2" x14ac:dyDescent="0.25">
      <c r="A87" s="677"/>
      <c r="B87" s="678"/>
      <c r="C87" s="636" t="s">
        <v>299</v>
      </c>
      <c r="D87" s="637"/>
      <c r="E87" s="637"/>
      <c r="F87" s="637"/>
      <c r="G87" s="638"/>
      <c r="H87" s="212" t="s">
        <v>322</v>
      </c>
      <c r="I87" s="212" t="s">
        <v>305</v>
      </c>
      <c r="J87" s="212" t="s">
        <v>627</v>
      </c>
      <c r="K87" s="212" t="s">
        <v>410</v>
      </c>
      <c r="L87" s="212" t="s">
        <v>300</v>
      </c>
      <c r="M87" s="259"/>
      <c r="N87" s="253"/>
      <c r="O87" s="253"/>
      <c r="P87" s="259"/>
      <c r="Q87" s="259"/>
      <c r="R87" s="259"/>
      <c r="S87" s="259"/>
      <c r="T87" s="171">
        <v>1</v>
      </c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24"/>
      <c r="DS87" s="124"/>
      <c r="DT87" s="124"/>
      <c r="DU87" s="124"/>
      <c r="DV87" s="124"/>
      <c r="DW87" s="124"/>
      <c r="DX87" s="124"/>
      <c r="DY87" s="124"/>
      <c r="DZ87" s="124"/>
      <c r="EA87" s="124"/>
      <c r="EB87" s="124"/>
      <c r="EC87" s="124"/>
      <c r="ED87" s="124"/>
      <c r="EE87" s="124"/>
      <c r="EF87" s="124"/>
    </row>
    <row r="88" spans="1:136" s="12" customFormat="1" ht="108" hidden="1" customHeight="1" outlineLevel="2" x14ac:dyDescent="0.25">
      <c r="A88" s="465" t="s">
        <v>318</v>
      </c>
      <c r="B88" s="455" t="s">
        <v>416</v>
      </c>
      <c r="C88" s="759" t="s">
        <v>779</v>
      </c>
      <c r="D88" s="190" t="s">
        <v>392</v>
      </c>
      <c r="E88" s="173" t="s">
        <v>268</v>
      </c>
      <c r="F88" s="174">
        <v>41640</v>
      </c>
      <c r="G88" s="174">
        <v>42004</v>
      </c>
      <c r="H88" s="455" t="s">
        <v>322</v>
      </c>
      <c r="I88" s="455" t="s">
        <v>305</v>
      </c>
      <c r="J88" s="455" t="s">
        <v>560</v>
      </c>
      <c r="K88" s="455"/>
      <c r="L88" s="455"/>
      <c r="M88" s="259"/>
      <c r="N88" s="456">
        <f>N90+N91</f>
        <v>0</v>
      </c>
      <c r="O88" s="456">
        <f>O90+O91</f>
        <v>0</v>
      </c>
      <c r="P88" s="462"/>
      <c r="Q88" s="462"/>
      <c r="R88" s="462"/>
      <c r="S88" s="462"/>
      <c r="T88" s="480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24"/>
      <c r="DS88" s="124"/>
      <c r="DT88" s="124"/>
      <c r="DU88" s="124"/>
      <c r="DV88" s="124"/>
      <c r="DW88" s="124"/>
      <c r="DX88" s="124"/>
      <c r="DY88" s="124"/>
      <c r="DZ88" s="124"/>
      <c r="EA88" s="124"/>
      <c r="EB88" s="124"/>
      <c r="EC88" s="124"/>
      <c r="ED88" s="124"/>
      <c r="EE88" s="124"/>
      <c r="EF88" s="124"/>
    </row>
    <row r="89" spans="1:136" s="12" customFormat="1" ht="111.75" hidden="1" customHeight="1" outlineLevel="2" x14ac:dyDescent="0.25">
      <c r="A89" s="467"/>
      <c r="B89" s="454"/>
      <c r="C89" s="760"/>
      <c r="D89" s="192" t="s">
        <v>54</v>
      </c>
      <c r="E89" s="193" t="s">
        <v>384</v>
      </c>
      <c r="F89" s="194">
        <v>42005</v>
      </c>
      <c r="G89" s="194">
        <v>42369</v>
      </c>
      <c r="H89" s="454"/>
      <c r="I89" s="454"/>
      <c r="J89" s="454"/>
      <c r="K89" s="454"/>
      <c r="L89" s="454"/>
      <c r="M89" s="259"/>
      <c r="N89" s="458"/>
      <c r="O89" s="458"/>
      <c r="P89" s="464"/>
      <c r="Q89" s="464"/>
      <c r="R89" s="464"/>
      <c r="S89" s="464"/>
      <c r="T89" s="482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24"/>
      <c r="DS89" s="124"/>
      <c r="DT89" s="124"/>
      <c r="DU89" s="124"/>
      <c r="DV89" s="124"/>
      <c r="DW89" s="124"/>
      <c r="DX89" s="124"/>
      <c r="DY89" s="124"/>
      <c r="DZ89" s="124"/>
      <c r="EA89" s="124"/>
      <c r="EB89" s="124"/>
      <c r="EC89" s="124"/>
      <c r="ED89" s="124"/>
      <c r="EE89" s="124"/>
      <c r="EF89" s="124"/>
    </row>
    <row r="90" spans="1:136" s="12" customFormat="1" ht="18" hidden="1" customHeight="1" outlineLevel="2" x14ac:dyDescent="0.25">
      <c r="A90" s="723"/>
      <c r="B90" s="724"/>
      <c r="C90" s="636" t="s">
        <v>137</v>
      </c>
      <c r="D90" s="637"/>
      <c r="E90" s="637"/>
      <c r="F90" s="637"/>
      <c r="G90" s="638"/>
      <c r="H90" s="212" t="s">
        <v>322</v>
      </c>
      <c r="I90" s="212" t="s">
        <v>305</v>
      </c>
      <c r="J90" s="212" t="s">
        <v>560</v>
      </c>
      <c r="K90" s="212" t="s">
        <v>410</v>
      </c>
      <c r="L90" s="212" t="s">
        <v>296</v>
      </c>
      <c r="M90" s="259"/>
      <c r="N90" s="253">
        <v>0</v>
      </c>
      <c r="O90" s="253">
        <v>0</v>
      </c>
      <c r="P90" s="259"/>
      <c r="Q90" s="259"/>
      <c r="R90" s="259"/>
      <c r="S90" s="259"/>
      <c r="T90" s="171">
        <v>1</v>
      </c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24"/>
      <c r="DS90" s="124"/>
      <c r="DT90" s="124"/>
      <c r="DU90" s="124"/>
      <c r="DV90" s="124"/>
      <c r="DW90" s="124"/>
      <c r="DX90" s="124"/>
      <c r="DY90" s="124"/>
      <c r="DZ90" s="124"/>
      <c r="EA90" s="124"/>
      <c r="EB90" s="124"/>
      <c r="EC90" s="124"/>
      <c r="ED90" s="124"/>
      <c r="EE90" s="124"/>
      <c r="EF90" s="124"/>
    </row>
    <row r="91" spans="1:136" s="12" customFormat="1" ht="18" hidden="1" customHeight="1" outlineLevel="2" x14ac:dyDescent="0.25">
      <c r="A91" s="675"/>
      <c r="B91" s="676"/>
      <c r="C91" s="831" t="s">
        <v>299</v>
      </c>
      <c r="D91" s="832"/>
      <c r="E91" s="832"/>
      <c r="F91" s="832"/>
      <c r="G91" s="833"/>
      <c r="H91" s="212" t="s">
        <v>322</v>
      </c>
      <c r="I91" s="212" t="s">
        <v>305</v>
      </c>
      <c r="J91" s="212" t="s">
        <v>560</v>
      </c>
      <c r="K91" s="212" t="s">
        <v>410</v>
      </c>
      <c r="L91" s="212" t="s">
        <v>300</v>
      </c>
      <c r="M91" s="259"/>
      <c r="N91" s="253">
        <v>0</v>
      </c>
      <c r="O91" s="253">
        <v>0</v>
      </c>
      <c r="P91" s="259"/>
      <c r="Q91" s="259"/>
      <c r="R91" s="259"/>
      <c r="S91" s="259"/>
      <c r="T91" s="171">
        <v>1</v>
      </c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24"/>
      <c r="DS91" s="124"/>
      <c r="DT91" s="124"/>
      <c r="DU91" s="124"/>
      <c r="DV91" s="124"/>
      <c r="DW91" s="124"/>
      <c r="DX91" s="124"/>
      <c r="DY91" s="124"/>
      <c r="DZ91" s="124"/>
      <c r="EA91" s="124"/>
      <c r="EB91" s="124"/>
      <c r="EC91" s="124"/>
      <c r="ED91" s="124"/>
      <c r="EE91" s="124"/>
      <c r="EF91" s="124"/>
    </row>
    <row r="92" spans="1:136" s="1" customFormat="1" ht="258" hidden="1" customHeight="1" outlineLevel="2" x14ac:dyDescent="0.25">
      <c r="A92" s="187" t="s">
        <v>318</v>
      </c>
      <c r="B92" s="187" t="s">
        <v>417</v>
      </c>
      <c r="C92" s="46" t="s">
        <v>364</v>
      </c>
      <c r="D92" s="39" t="s">
        <v>392</v>
      </c>
      <c r="E92" s="189" t="s">
        <v>268</v>
      </c>
      <c r="F92" s="40">
        <v>41640</v>
      </c>
      <c r="G92" s="40">
        <v>42004</v>
      </c>
      <c r="H92" s="212" t="s">
        <v>322</v>
      </c>
      <c r="I92" s="212" t="s">
        <v>305</v>
      </c>
      <c r="J92" s="212" t="s">
        <v>516</v>
      </c>
      <c r="K92" s="212"/>
      <c r="L92" s="212"/>
      <c r="M92" s="462"/>
      <c r="N92" s="253"/>
      <c r="O92" s="253"/>
      <c r="P92" s="259"/>
      <c r="Q92" s="259"/>
      <c r="R92" s="259"/>
      <c r="S92" s="259"/>
      <c r="T92" s="171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24"/>
      <c r="DS92" s="124"/>
      <c r="DT92" s="124"/>
      <c r="DU92" s="124"/>
      <c r="DV92" s="124"/>
      <c r="DW92" s="124"/>
      <c r="DX92" s="124"/>
      <c r="DY92" s="124"/>
      <c r="DZ92" s="124"/>
      <c r="EA92" s="124"/>
      <c r="EB92" s="124"/>
      <c r="EC92" s="124"/>
      <c r="ED92" s="124"/>
      <c r="EE92" s="124"/>
      <c r="EF92" s="124"/>
    </row>
    <row r="93" spans="1:136" s="1" customFormat="1" ht="18" hidden="1" customHeight="1" outlineLevel="2" x14ac:dyDescent="0.25">
      <c r="A93" s="723"/>
      <c r="B93" s="724"/>
      <c r="C93" s="831" t="s">
        <v>137</v>
      </c>
      <c r="D93" s="832"/>
      <c r="E93" s="832"/>
      <c r="F93" s="832"/>
      <c r="G93" s="833"/>
      <c r="H93" s="212" t="s">
        <v>322</v>
      </c>
      <c r="I93" s="212" t="s">
        <v>305</v>
      </c>
      <c r="J93" s="212" t="s">
        <v>516</v>
      </c>
      <c r="K93" s="212" t="s">
        <v>410</v>
      </c>
      <c r="L93" s="212" t="s">
        <v>296</v>
      </c>
      <c r="M93" s="464"/>
      <c r="N93" s="253"/>
      <c r="O93" s="253"/>
      <c r="P93" s="259"/>
      <c r="Q93" s="259"/>
      <c r="R93" s="259"/>
      <c r="S93" s="259"/>
      <c r="T93" s="171">
        <v>1</v>
      </c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24"/>
      <c r="DS93" s="124"/>
      <c r="DT93" s="124"/>
      <c r="DU93" s="124"/>
      <c r="DV93" s="124"/>
      <c r="DW93" s="124"/>
      <c r="DX93" s="124"/>
      <c r="DY93" s="124"/>
      <c r="DZ93" s="124"/>
      <c r="EA93" s="124"/>
      <c r="EB93" s="124"/>
      <c r="EC93" s="124"/>
      <c r="ED93" s="124"/>
      <c r="EE93" s="124"/>
      <c r="EF93" s="124"/>
    </row>
    <row r="94" spans="1:136" s="1" customFormat="1" ht="18" hidden="1" customHeight="1" outlineLevel="2" x14ac:dyDescent="0.25">
      <c r="A94" s="677"/>
      <c r="B94" s="678"/>
      <c r="C94" s="636" t="s">
        <v>299</v>
      </c>
      <c r="D94" s="637"/>
      <c r="E94" s="637"/>
      <c r="F94" s="637"/>
      <c r="G94" s="638"/>
      <c r="H94" s="212" t="s">
        <v>322</v>
      </c>
      <c r="I94" s="212" t="s">
        <v>305</v>
      </c>
      <c r="J94" s="212" t="s">
        <v>516</v>
      </c>
      <c r="K94" s="212" t="s">
        <v>410</v>
      </c>
      <c r="L94" s="212" t="s">
        <v>300</v>
      </c>
      <c r="M94" s="260"/>
      <c r="N94" s="253"/>
      <c r="O94" s="253"/>
      <c r="P94" s="259"/>
      <c r="Q94" s="259"/>
      <c r="R94" s="259"/>
      <c r="S94" s="259"/>
      <c r="T94" s="171">
        <v>1</v>
      </c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24"/>
      <c r="DS94" s="124"/>
      <c r="DT94" s="124"/>
      <c r="DU94" s="124"/>
      <c r="DV94" s="124"/>
      <c r="DW94" s="124"/>
      <c r="DX94" s="124"/>
      <c r="DY94" s="124"/>
      <c r="DZ94" s="124"/>
      <c r="EA94" s="124"/>
      <c r="EB94" s="124"/>
      <c r="EC94" s="124"/>
      <c r="ED94" s="124"/>
      <c r="EE94" s="124"/>
      <c r="EF94" s="124"/>
    </row>
    <row r="95" spans="1:136" s="166" customFormat="1" ht="120" customHeight="1" outlineLevel="2" x14ac:dyDescent="0.25">
      <c r="A95" s="455" t="s">
        <v>318</v>
      </c>
      <c r="B95" s="455" t="s">
        <v>1091</v>
      </c>
      <c r="C95" s="759" t="s">
        <v>1078</v>
      </c>
      <c r="D95" s="646" t="s">
        <v>382</v>
      </c>
      <c r="E95" s="648" t="s">
        <v>178</v>
      </c>
      <c r="F95" s="650">
        <v>42394</v>
      </c>
      <c r="G95" s="650">
        <v>42735</v>
      </c>
      <c r="H95" s="455" t="s">
        <v>322</v>
      </c>
      <c r="I95" s="455" t="s">
        <v>305</v>
      </c>
      <c r="J95" s="455" t="s">
        <v>577</v>
      </c>
      <c r="K95" s="455"/>
      <c r="L95" s="455"/>
      <c r="M95" s="462"/>
      <c r="N95" s="459"/>
      <c r="O95" s="459"/>
      <c r="P95" s="462"/>
      <c r="Q95" s="462">
        <f>Q98+Q99</f>
        <v>53.4</v>
      </c>
      <c r="R95" s="462"/>
      <c r="S95" s="462"/>
      <c r="T95" s="480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5"/>
      <c r="BS95" s="165"/>
      <c r="BT95" s="165"/>
      <c r="BU95" s="165"/>
      <c r="BV95" s="165"/>
      <c r="BW95" s="165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65"/>
      <c r="CV95" s="165"/>
      <c r="CW95" s="165"/>
      <c r="CX95" s="165"/>
      <c r="CY95" s="165"/>
      <c r="CZ95" s="165"/>
      <c r="DA95" s="165"/>
      <c r="DB95" s="165"/>
      <c r="DC95" s="165"/>
      <c r="DD95" s="165"/>
      <c r="DE95" s="165"/>
      <c r="DF95" s="165"/>
      <c r="DG95" s="165"/>
      <c r="DH95" s="165"/>
      <c r="DI95" s="165"/>
      <c r="DJ95" s="165"/>
      <c r="DK95" s="165"/>
      <c r="DL95" s="165"/>
      <c r="DM95" s="165"/>
      <c r="DN95" s="165"/>
      <c r="DO95" s="165"/>
      <c r="DP95" s="165"/>
      <c r="DQ95" s="165"/>
    </row>
    <row r="96" spans="1:136" s="166" customFormat="1" ht="62.25" customHeight="1" outlineLevel="2" x14ac:dyDescent="0.25">
      <c r="A96" s="453"/>
      <c r="B96" s="453"/>
      <c r="C96" s="818"/>
      <c r="D96" s="725"/>
      <c r="E96" s="821"/>
      <c r="F96" s="727"/>
      <c r="G96" s="727"/>
      <c r="H96" s="453"/>
      <c r="I96" s="453"/>
      <c r="J96" s="453"/>
      <c r="K96" s="453"/>
      <c r="L96" s="453"/>
      <c r="M96" s="463"/>
      <c r="N96" s="460"/>
      <c r="O96" s="460"/>
      <c r="P96" s="463"/>
      <c r="Q96" s="463"/>
      <c r="R96" s="463"/>
      <c r="S96" s="463"/>
      <c r="T96" s="481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65"/>
      <c r="CY96" s="165"/>
      <c r="CZ96" s="165"/>
      <c r="DA96" s="165"/>
      <c r="DB96" s="165"/>
      <c r="DC96" s="165"/>
      <c r="DD96" s="165"/>
      <c r="DE96" s="165"/>
      <c r="DF96" s="165"/>
      <c r="DG96" s="165"/>
      <c r="DH96" s="165"/>
      <c r="DI96" s="165"/>
      <c r="DJ96" s="165"/>
      <c r="DK96" s="165"/>
      <c r="DL96" s="165"/>
      <c r="DM96" s="165"/>
      <c r="DN96" s="165"/>
      <c r="DO96" s="165"/>
      <c r="DP96" s="165"/>
      <c r="DQ96" s="165"/>
    </row>
    <row r="97" spans="1:136" s="166" customFormat="1" ht="78.75" customHeight="1" outlineLevel="2" x14ac:dyDescent="0.25">
      <c r="A97" s="454"/>
      <c r="B97" s="454"/>
      <c r="C97" s="819"/>
      <c r="D97" s="192" t="s">
        <v>1163</v>
      </c>
      <c r="E97" s="47" t="s">
        <v>181</v>
      </c>
      <c r="F97" s="194">
        <v>43101</v>
      </c>
      <c r="G97" s="194">
        <v>43465</v>
      </c>
      <c r="H97" s="454"/>
      <c r="I97" s="454"/>
      <c r="J97" s="454"/>
      <c r="K97" s="454"/>
      <c r="L97" s="454"/>
      <c r="M97" s="464"/>
      <c r="N97" s="461"/>
      <c r="O97" s="461"/>
      <c r="P97" s="464"/>
      <c r="Q97" s="464"/>
      <c r="R97" s="464"/>
      <c r="S97" s="464"/>
      <c r="T97" s="482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5"/>
      <c r="CW97" s="165"/>
      <c r="CX97" s="165"/>
      <c r="CY97" s="165"/>
      <c r="CZ97" s="165"/>
      <c r="DA97" s="165"/>
      <c r="DB97" s="165"/>
      <c r="DC97" s="165"/>
      <c r="DD97" s="165"/>
      <c r="DE97" s="165"/>
      <c r="DF97" s="165"/>
      <c r="DG97" s="165"/>
      <c r="DH97" s="165"/>
      <c r="DI97" s="165"/>
      <c r="DJ97" s="165"/>
      <c r="DK97" s="165"/>
      <c r="DL97" s="165"/>
      <c r="DM97" s="165"/>
      <c r="DN97" s="165"/>
      <c r="DO97" s="165"/>
      <c r="DP97" s="165"/>
      <c r="DQ97" s="165"/>
    </row>
    <row r="98" spans="1:136" s="166" customFormat="1" ht="18" customHeight="1" outlineLevel="2" x14ac:dyDescent="0.25">
      <c r="A98" s="723"/>
      <c r="B98" s="724"/>
      <c r="C98" s="636" t="s">
        <v>576</v>
      </c>
      <c r="D98" s="637"/>
      <c r="E98" s="637"/>
      <c r="F98" s="637"/>
      <c r="G98" s="638"/>
      <c r="H98" s="212" t="s">
        <v>322</v>
      </c>
      <c r="I98" s="212" t="s">
        <v>305</v>
      </c>
      <c r="J98" s="212" t="s">
        <v>577</v>
      </c>
      <c r="K98" s="212" t="s">
        <v>410</v>
      </c>
      <c r="L98" s="212" t="s">
        <v>751</v>
      </c>
      <c r="M98" s="253"/>
      <c r="N98" s="253"/>
      <c r="O98" s="253"/>
      <c r="P98" s="259"/>
      <c r="Q98" s="259">
        <v>41</v>
      </c>
      <c r="R98" s="259"/>
      <c r="S98" s="259"/>
      <c r="T98" s="171">
        <v>1</v>
      </c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5"/>
      <c r="DA98" s="165"/>
      <c r="DB98" s="165"/>
      <c r="DC98" s="165"/>
      <c r="DD98" s="165"/>
      <c r="DE98" s="165"/>
      <c r="DF98" s="165"/>
      <c r="DG98" s="165"/>
      <c r="DH98" s="165"/>
      <c r="DI98" s="165"/>
      <c r="DJ98" s="165"/>
      <c r="DK98" s="165"/>
      <c r="DL98" s="165"/>
      <c r="DM98" s="165"/>
      <c r="DN98" s="165"/>
      <c r="DO98" s="165"/>
      <c r="DP98" s="165"/>
      <c r="DQ98" s="165"/>
    </row>
    <row r="99" spans="1:136" s="166" customFormat="1" ht="33" customHeight="1" outlineLevel="2" x14ac:dyDescent="0.25">
      <c r="A99" s="677"/>
      <c r="B99" s="678"/>
      <c r="C99" s="831" t="s">
        <v>573</v>
      </c>
      <c r="D99" s="832"/>
      <c r="E99" s="832"/>
      <c r="F99" s="832"/>
      <c r="G99" s="833"/>
      <c r="H99" s="212" t="s">
        <v>322</v>
      </c>
      <c r="I99" s="212" t="s">
        <v>305</v>
      </c>
      <c r="J99" s="212" t="s">
        <v>577</v>
      </c>
      <c r="K99" s="212" t="s">
        <v>86</v>
      </c>
      <c r="L99" s="212" t="s">
        <v>751</v>
      </c>
      <c r="M99" s="253"/>
      <c r="N99" s="253"/>
      <c r="O99" s="253"/>
      <c r="P99" s="259"/>
      <c r="Q99" s="259">
        <v>12.4</v>
      </c>
      <c r="R99" s="259"/>
      <c r="S99" s="259"/>
      <c r="T99" s="171">
        <v>1</v>
      </c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5"/>
      <c r="DA99" s="165"/>
      <c r="DB99" s="165"/>
      <c r="DC99" s="165"/>
      <c r="DD99" s="165"/>
      <c r="DE99" s="165"/>
      <c r="DF99" s="165"/>
      <c r="DG99" s="165"/>
      <c r="DH99" s="165"/>
      <c r="DI99" s="165"/>
      <c r="DJ99" s="165"/>
      <c r="DK99" s="165"/>
      <c r="DL99" s="165"/>
      <c r="DM99" s="165"/>
      <c r="DN99" s="165"/>
      <c r="DO99" s="165"/>
      <c r="DP99" s="165"/>
      <c r="DQ99" s="165"/>
    </row>
    <row r="100" spans="1:136" s="9" customFormat="1" ht="127.5" customHeight="1" outlineLevel="1" x14ac:dyDescent="0.25">
      <c r="A100" s="455" t="s">
        <v>318</v>
      </c>
      <c r="B100" s="641" t="s">
        <v>1092</v>
      </c>
      <c r="C100" s="670" t="s">
        <v>78</v>
      </c>
      <c r="D100" s="190" t="s">
        <v>617</v>
      </c>
      <c r="E100" s="173" t="s">
        <v>178</v>
      </c>
      <c r="F100" s="174">
        <v>39021</v>
      </c>
      <c r="G100" s="173" t="s">
        <v>184</v>
      </c>
      <c r="H100" s="455" t="s">
        <v>322</v>
      </c>
      <c r="I100" s="455" t="s">
        <v>405</v>
      </c>
      <c r="J100" s="455" t="s">
        <v>721</v>
      </c>
      <c r="K100" s="455"/>
      <c r="L100" s="455"/>
      <c r="M100" s="462"/>
      <c r="N100" s="456"/>
      <c r="O100" s="456"/>
      <c r="P100" s="462">
        <f>P102</f>
        <v>16.7</v>
      </c>
      <c r="Q100" s="462">
        <f>Q102</f>
        <v>2.4</v>
      </c>
      <c r="R100" s="462">
        <f>R102</f>
        <v>2.5</v>
      </c>
      <c r="S100" s="462">
        <f>S102</f>
        <v>2.6</v>
      </c>
      <c r="T100" s="480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24"/>
      <c r="DS100" s="124"/>
      <c r="DT100" s="124"/>
      <c r="DU100" s="124"/>
      <c r="DV100" s="124"/>
      <c r="DW100" s="124"/>
      <c r="DX100" s="124"/>
      <c r="DY100" s="124"/>
      <c r="DZ100" s="124"/>
      <c r="EA100" s="124"/>
      <c r="EB100" s="124"/>
      <c r="EC100" s="124"/>
      <c r="ED100" s="124"/>
      <c r="EE100" s="124"/>
      <c r="EF100" s="124"/>
    </row>
    <row r="101" spans="1:136" s="9" customFormat="1" ht="75.75" customHeight="1" outlineLevel="1" x14ac:dyDescent="0.25">
      <c r="A101" s="834"/>
      <c r="B101" s="834"/>
      <c r="C101" s="835"/>
      <c r="D101" s="192" t="s">
        <v>989</v>
      </c>
      <c r="E101" s="193" t="s">
        <v>178</v>
      </c>
      <c r="F101" s="194">
        <v>42370</v>
      </c>
      <c r="G101" s="194">
        <v>44561</v>
      </c>
      <c r="H101" s="454"/>
      <c r="I101" s="454"/>
      <c r="J101" s="454"/>
      <c r="K101" s="454"/>
      <c r="L101" s="454"/>
      <c r="M101" s="464"/>
      <c r="N101" s="458"/>
      <c r="O101" s="458"/>
      <c r="P101" s="464"/>
      <c r="Q101" s="464"/>
      <c r="R101" s="464"/>
      <c r="S101" s="464"/>
      <c r="T101" s="482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24"/>
      <c r="DS101" s="124"/>
      <c r="DT101" s="124"/>
      <c r="DU101" s="124"/>
      <c r="DV101" s="124"/>
      <c r="DW101" s="124"/>
      <c r="DX101" s="124"/>
      <c r="DY101" s="124"/>
      <c r="DZ101" s="124"/>
      <c r="EA101" s="124"/>
      <c r="EB101" s="124"/>
      <c r="EC101" s="124"/>
      <c r="ED101" s="124"/>
      <c r="EE101" s="124"/>
      <c r="EF101" s="124"/>
    </row>
    <row r="102" spans="1:136" s="9" customFormat="1" ht="39" customHeight="1" outlineLevel="1" x14ac:dyDescent="0.25">
      <c r="A102" s="825"/>
      <c r="B102" s="826"/>
      <c r="C102" s="636" t="s">
        <v>926</v>
      </c>
      <c r="D102" s="637"/>
      <c r="E102" s="637"/>
      <c r="F102" s="637"/>
      <c r="G102" s="638"/>
      <c r="H102" s="187" t="s">
        <v>322</v>
      </c>
      <c r="I102" s="187" t="s">
        <v>405</v>
      </c>
      <c r="J102" s="187" t="s">
        <v>721</v>
      </c>
      <c r="K102" s="187" t="s">
        <v>623</v>
      </c>
      <c r="L102" s="213" t="s">
        <v>751</v>
      </c>
      <c r="M102" s="146"/>
      <c r="N102" s="254"/>
      <c r="O102" s="254"/>
      <c r="P102" s="260">
        <v>16.7</v>
      </c>
      <c r="Q102" s="260">
        <v>2.4</v>
      </c>
      <c r="R102" s="260">
        <v>2.5</v>
      </c>
      <c r="S102" s="260">
        <v>2.6</v>
      </c>
      <c r="T102" s="172">
        <v>2</v>
      </c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24"/>
      <c r="DS102" s="124"/>
      <c r="DT102" s="124"/>
      <c r="DU102" s="124"/>
      <c r="DV102" s="124"/>
      <c r="DW102" s="124"/>
      <c r="DX102" s="124"/>
      <c r="DY102" s="124"/>
      <c r="DZ102" s="124"/>
      <c r="EA102" s="124"/>
      <c r="EB102" s="124"/>
      <c r="EC102" s="124"/>
      <c r="ED102" s="124"/>
      <c r="EE102" s="124"/>
      <c r="EF102" s="124"/>
    </row>
    <row r="103" spans="1:136" s="9" customFormat="1" ht="21" hidden="1" customHeight="1" outlineLevel="1" x14ac:dyDescent="0.25">
      <c r="A103" s="827"/>
      <c r="B103" s="828"/>
      <c r="C103" s="658" t="s">
        <v>679</v>
      </c>
      <c r="D103" s="659"/>
      <c r="E103" s="659"/>
      <c r="F103" s="659"/>
      <c r="G103" s="660"/>
      <c r="H103" s="187" t="s">
        <v>322</v>
      </c>
      <c r="I103" s="187" t="s">
        <v>405</v>
      </c>
      <c r="J103" s="187" t="s">
        <v>721</v>
      </c>
      <c r="K103" s="187" t="s">
        <v>623</v>
      </c>
      <c r="L103" s="213" t="s">
        <v>751</v>
      </c>
      <c r="M103" s="146">
        <v>100</v>
      </c>
      <c r="N103" s="147"/>
      <c r="O103" s="147"/>
      <c r="P103" s="260"/>
      <c r="Q103" s="260"/>
      <c r="R103" s="260"/>
      <c r="S103" s="260"/>
      <c r="T103" s="172">
        <v>2</v>
      </c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24"/>
      <c r="DS103" s="124"/>
      <c r="DT103" s="124"/>
      <c r="DU103" s="124"/>
      <c r="DV103" s="124"/>
      <c r="DW103" s="124"/>
      <c r="DX103" s="124"/>
      <c r="DY103" s="124"/>
      <c r="DZ103" s="124"/>
      <c r="EA103" s="124"/>
      <c r="EB103" s="124"/>
      <c r="EC103" s="124"/>
      <c r="ED103" s="124"/>
      <c r="EE103" s="124"/>
      <c r="EF103" s="124"/>
    </row>
    <row r="104" spans="1:136" s="9" customFormat="1" ht="18" hidden="1" customHeight="1" outlineLevel="1" x14ac:dyDescent="0.25">
      <c r="A104" s="829"/>
      <c r="B104" s="830"/>
      <c r="C104" s="658" t="s">
        <v>679</v>
      </c>
      <c r="D104" s="659"/>
      <c r="E104" s="659"/>
      <c r="F104" s="659"/>
      <c r="G104" s="660"/>
      <c r="H104" s="187" t="s">
        <v>322</v>
      </c>
      <c r="I104" s="187" t="s">
        <v>405</v>
      </c>
      <c r="J104" s="187" t="s">
        <v>721</v>
      </c>
      <c r="K104" s="187" t="s">
        <v>623</v>
      </c>
      <c r="L104" s="187" t="s">
        <v>751</v>
      </c>
      <c r="M104" s="146">
        <f>M105</f>
        <v>100</v>
      </c>
      <c r="N104" s="256"/>
      <c r="O104" s="256"/>
      <c r="P104" s="146"/>
      <c r="Q104" s="146"/>
      <c r="R104" s="146"/>
      <c r="S104" s="146"/>
      <c r="T104" s="176">
        <v>2</v>
      </c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24"/>
      <c r="DS104" s="124"/>
      <c r="DT104" s="124"/>
      <c r="DU104" s="124"/>
      <c r="DV104" s="124"/>
      <c r="DW104" s="124"/>
      <c r="DX104" s="124"/>
      <c r="DY104" s="124"/>
      <c r="DZ104" s="124"/>
      <c r="EA104" s="124"/>
      <c r="EB104" s="124"/>
      <c r="EC104" s="124"/>
      <c r="ED104" s="124"/>
      <c r="EE104" s="124"/>
      <c r="EF104" s="124"/>
    </row>
    <row r="105" spans="1:136" s="9" customFormat="1" ht="84.75" customHeight="1" x14ac:dyDescent="0.25">
      <c r="A105" s="187" t="s">
        <v>318</v>
      </c>
      <c r="B105" s="187" t="s">
        <v>966</v>
      </c>
      <c r="C105" s="234" t="s">
        <v>95</v>
      </c>
      <c r="D105" s="39" t="s">
        <v>808</v>
      </c>
      <c r="E105" s="189" t="s">
        <v>181</v>
      </c>
      <c r="F105" s="40">
        <v>42277</v>
      </c>
      <c r="G105" s="189" t="s">
        <v>304</v>
      </c>
      <c r="H105" s="187" t="s">
        <v>322</v>
      </c>
      <c r="I105" s="187" t="s">
        <v>182</v>
      </c>
      <c r="J105" s="187" t="s">
        <v>96</v>
      </c>
      <c r="K105" s="187"/>
      <c r="L105" s="187"/>
      <c r="M105" s="146">
        <f>M106</f>
        <v>100</v>
      </c>
      <c r="N105" s="265">
        <f>N106</f>
        <v>37.863999999999997</v>
      </c>
      <c r="O105" s="256"/>
      <c r="P105" s="146">
        <f>P106</f>
        <v>0</v>
      </c>
      <c r="Q105" s="146">
        <f>Q106</f>
        <v>50</v>
      </c>
      <c r="R105" s="146">
        <f t="shared" ref="R105:S105" si="5">R106</f>
        <v>0</v>
      </c>
      <c r="S105" s="146">
        <f t="shared" si="5"/>
        <v>0</v>
      </c>
      <c r="T105" s="17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24"/>
      <c r="DS105" s="124"/>
      <c r="DT105" s="124"/>
      <c r="DU105" s="124"/>
      <c r="DV105" s="124"/>
      <c r="DW105" s="124"/>
      <c r="DX105" s="124"/>
      <c r="DY105" s="124"/>
      <c r="DZ105" s="124"/>
      <c r="EA105" s="124"/>
      <c r="EB105" s="124"/>
      <c r="EC105" s="124"/>
      <c r="ED105" s="124"/>
      <c r="EE105" s="124"/>
      <c r="EF105" s="124"/>
    </row>
    <row r="106" spans="1:136" s="9" customFormat="1" ht="18" customHeight="1" x14ac:dyDescent="0.25">
      <c r="A106" s="467"/>
      <c r="B106" s="470"/>
      <c r="C106" s="586" t="s">
        <v>578</v>
      </c>
      <c r="D106" s="687"/>
      <c r="E106" s="687"/>
      <c r="F106" s="687"/>
      <c r="G106" s="688"/>
      <c r="H106" s="187" t="s">
        <v>322</v>
      </c>
      <c r="I106" s="187" t="s">
        <v>182</v>
      </c>
      <c r="J106" s="187" t="s">
        <v>96</v>
      </c>
      <c r="K106" s="187" t="s">
        <v>411</v>
      </c>
      <c r="L106" s="187" t="s">
        <v>751</v>
      </c>
      <c r="M106" s="146">
        <v>100</v>
      </c>
      <c r="N106" s="256">
        <v>37.863999999999997</v>
      </c>
      <c r="O106" s="256"/>
      <c r="P106" s="146">
        <v>0</v>
      </c>
      <c r="Q106" s="146">
        <v>50</v>
      </c>
      <c r="R106" s="146">
        <v>0</v>
      </c>
      <c r="S106" s="146">
        <v>0</v>
      </c>
      <c r="T106" s="176">
        <v>2</v>
      </c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24"/>
      <c r="DS106" s="124"/>
      <c r="DT106" s="124"/>
      <c r="DU106" s="124"/>
      <c r="DV106" s="124"/>
      <c r="DW106" s="124"/>
      <c r="DX106" s="124"/>
      <c r="DY106" s="124"/>
      <c r="DZ106" s="124"/>
      <c r="EA106" s="124"/>
      <c r="EB106" s="124"/>
      <c r="EC106" s="124"/>
      <c r="ED106" s="124"/>
      <c r="EE106" s="124"/>
      <c r="EF106" s="124"/>
    </row>
    <row r="107" spans="1:136" s="9" customFormat="1" ht="105.75" customHeight="1" x14ac:dyDescent="0.25">
      <c r="A107" s="187" t="s">
        <v>318</v>
      </c>
      <c r="B107" s="187" t="s">
        <v>1093</v>
      </c>
      <c r="C107" s="234" t="s">
        <v>580</v>
      </c>
      <c r="D107" s="39" t="s">
        <v>809</v>
      </c>
      <c r="E107" s="189" t="s">
        <v>181</v>
      </c>
      <c r="F107" s="40">
        <v>41500</v>
      </c>
      <c r="G107" s="189" t="s">
        <v>304</v>
      </c>
      <c r="H107" s="187" t="s">
        <v>322</v>
      </c>
      <c r="I107" s="187" t="s">
        <v>182</v>
      </c>
      <c r="J107" s="187" t="s">
        <v>579</v>
      </c>
      <c r="K107" s="187"/>
      <c r="L107" s="187"/>
      <c r="M107" s="146">
        <f>M108</f>
        <v>70</v>
      </c>
      <c r="N107" s="265">
        <f>N108</f>
        <v>70</v>
      </c>
      <c r="O107" s="256"/>
      <c r="P107" s="146">
        <f>P108</f>
        <v>25</v>
      </c>
      <c r="Q107" s="146">
        <f>Q108</f>
        <v>50</v>
      </c>
      <c r="R107" s="146">
        <f t="shared" ref="R107:S107" si="6">R108</f>
        <v>0</v>
      </c>
      <c r="S107" s="146">
        <f t="shared" si="6"/>
        <v>0</v>
      </c>
      <c r="T107" s="17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24"/>
      <c r="DS107" s="124"/>
      <c r="DT107" s="124"/>
      <c r="DU107" s="124"/>
      <c r="DV107" s="124"/>
      <c r="DW107" s="124"/>
      <c r="DX107" s="124"/>
      <c r="DY107" s="124"/>
      <c r="DZ107" s="124"/>
      <c r="EA107" s="124"/>
      <c r="EB107" s="124"/>
      <c r="EC107" s="124"/>
      <c r="ED107" s="124"/>
      <c r="EE107" s="124"/>
      <c r="EF107" s="124"/>
    </row>
    <row r="108" spans="1:136" s="9" customFormat="1" ht="18" customHeight="1" x14ac:dyDescent="0.25">
      <c r="A108" s="723"/>
      <c r="B108" s="724"/>
      <c r="C108" s="658" t="s">
        <v>578</v>
      </c>
      <c r="D108" s="659"/>
      <c r="E108" s="659"/>
      <c r="F108" s="659"/>
      <c r="G108" s="660"/>
      <c r="H108" s="187" t="s">
        <v>322</v>
      </c>
      <c r="I108" s="187" t="s">
        <v>182</v>
      </c>
      <c r="J108" s="187" t="s">
        <v>579</v>
      </c>
      <c r="K108" s="187" t="s">
        <v>411</v>
      </c>
      <c r="L108" s="187" t="s">
        <v>751</v>
      </c>
      <c r="M108" s="146">
        <v>70</v>
      </c>
      <c r="N108" s="256">
        <v>70</v>
      </c>
      <c r="O108" s="256"/>
      <c r="P108" s="146">
        <v>25</v>
      </c>
      <c r="Q108" s="146">
        <v>50</v>
      </c>
      <c r="R108" s="146">
        <v>0</v>
      </c>
      <c r="S108" s="146">
        <v>0</v>
      </c>
      <c r="T108" s="176">
        <v>2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24"/>
      <c r="DS108" s="124"/>
      <c r="DT108" s="124"/>
      <c r="DU108" s="124"/>
      <c r="DV108" s="124"/>
      <c r="DW108" s="124"/>
      <c r="DX108" s="124"/>
      <c r="DY108" s="124"/>
      <c r="DZ108" s="124"/>
      <c r="EA108" s="124"/>
      <c r="EB108" s="124"/>
      <c r="EC108" s="124"/>
      <c r="ED108" s="124"/>
      <c r="EE108" s="124"/>
      <c r="EF108" s="124"/>
    </row>
    <row r="109" spans="1:136" s="9" customFormat="1" ht="119.25" customHeight="1" x14ac:dyDescent="0.25">
      <c r="A109" s="187" t="s">
        <v>318</v>
      </c>
      <c r="B109" s="187" t="s">
        <v>1094</v>
      </c>
      <c r="C109" s="234" t="s">
        <v>581</v>
      </c>
      <c r="D109" s="39" t="s">
        <v>276</v>
      </c>
      <c r="E109" s="189" t="s">
        <v>178</v>
      </c>
      <c r="F109" s="40">
        <v>41383</v>
      </c>
      <c r="G109" s="189" t="s">
        <v>321</v>
      </c>
      <c r="H109" s="187" t="s">
        <v>322</v>
      </c>
      <c r="I109" s="187" t="s">
        <v>182</v>
      </c>
      <c r="J109" s="187" t="s">
        <v>897</v>
      </c>
      <c r="K109" s="187"/>
      <c r="L109" s="187"/>
      <c r="M109" s="146">
        <f>M110</f>
        <v>80</v>
      </c>
      <c r="N109" s="265">
        <f>N110</f>
        <v>80</v>
      </c>
      <c r="O109" s="265"/>
      <c r="P109" s="146">
        <f>P110</f>
        <v>25</v>
      </c>
      <c r="Q109" s="146">
        <f>Q110</f>
        <v>50</v>
      </c>
      <c r="R109" s="146">
        <f t="shared" ref="R109:S109" si="7">R110</f>
        <v>0</v>
      </c>
      <c r="S109" s="146">
        <f t="shared" si="7"/>
        <v>0</v>
      </c>
      <c r="T109" s="17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24"/>
      <c r="DS109" s="124"/>
      <c r="DT109" s="124"/>
      <c r="DU109" s="124"/>
      <c r="DV109" s="124"/>
      <c r="DW109" s="124"/>
      <c r="DX109" s="124"/>
      <c r="DY109" s="124"/>
      <c r="DZ109" s="124"/>
      <c r="EA109" s="124"/>
      <c r="EB109" s="124"/>
      <c r="EC109" s="124"/>
      <c r="ED109" s="124"/>
      <c r="EE109" s="124"/>
      <c r="EF109" s="124"/>
    </row>
    <row r="110" spans="1:136" s="9" customFormat="1" ht="18" customHeight="1" x14ac:dyDescent="0.25">
      <c r="A110" s="639"/>
      <c r="B110" s="640"/>
      <c r="C110" s="658" t="s">
        <v>578</v>
      </c>
      <c r="D110" s="659"/>
      <c r="E110" s="659"/>
      <c r="F110" s="659"/>
      <c r="G110" s="660"/>
      <c r="H110" s="187" t="s">
        <v>322</v>
      </c>
      <c r="I110" s="187" t="s">
        <v>182</v>
      </c>
      <c r="J110" s="187" t="s">
        <v>897</v>
      </c>
      <c r="K110" s="187" t="s">
        <v>411</v>
      </c>
      <c r="L110" s="187" t="s">
        <v>751</v>
      </c>
      <c r="M110" s="146">
        <v>80</v>
      </c>
      <c r="N110" s="256">
        <v>80</v>
      </c>
      <c r="O110" s="256"/>
      <c r="P110" s="146">
        <v>25</v>
      </c>
      <c r="Q110" s="146">
        <v>50</v>
      </c>
      <c r="R110" s="146">
        <v>0</v>
      </c>
      <c r="S110" s="146">
        <v>0</v>
      </c>
      <c r="T110" s="176">
        <v>2</v>
      </c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24"/>
      <c r="DS110" s="124"/>
      <c r="DT110" s="124"/>
      <c r="DU110" s="124"/>
      <c r="DV110" s="124"/>
      <c r="DW110" s="124"/>
      <c r="DX110" s="124"/>
      <c r="DY110" s="124"/>
      <c r="DZ110" s="124"/>
      <c r="EA110" s="124"/>
      <c r="EB110" s="124"/>
      <c r="EC110" s="124"/>
      <c r="ED110" s="124"/>
      <c r="EE110" s="124"/>
      <c r="EF110" s="124"/>
    </row>
    <row r="111" spans="1:136" s="12" customFormat="1" ht="78" hidden="1" customHeight="1" x14ac:dyDescent="0.25">
      <c r="A111" s="187" t="s">
        <v>318</v>
      </c>
      <c r="B111" s="187" t="s">
        <v>605</v>
      </c>
      <c r="C111" s="234" t="s">
        <v>325</v>
      </c>
      <c r="D111" s="39" t="s">
        <v>285</v>
      </c>
      <c r="E111" s="189" t="s">
        <v>181</v>
      </c>
      <c r="F111" s="40">
        <v>39448</v>
      </c>
      <c r="G111" s="189" t="s">
        <v>304</v>
      </c>
      <c r="H111" s="187" t="s">
        <v>322</v>
      </c>
      <c r="I111" s="187" t="s">
        <v>182</v>
      </c>
      <c r="J111" s="187" t="s">
        <v>326</v>
      </c>
      <c r="K111" s="187"/>
      <c r="L111" s="187"/>
      <c r="M111" s="146"/>
      <c r="N111" s="256"/>
      <c r="O111" s="256"/>
      <c r="P111" s="146"/>
      <c r="Q111" s="146"/>
      <c r="R111" s="146"/>
      <c r="S111" s="146"/>
      <c r="T111" s="17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24"/>
      <c r="DS111" s="124"/>
      <c r="DT111" s="124"/>
      <c r="DU111" s="124"/>
      <c r="DV111" s="124"/>
      <c r="DW111" s="124"/>
      <c r="DX111" s="124"/>
      <c r="DY111" s="124"/>
      <c r="DZ111" s="124"/>
      <c r="EA111" s="124"/>
      <c r="EB111" s="124"/>
      <c r="EC111" s="124"/>
      <c r="ED111" s="124"/>
      <c r="EE111" s="124"/>
      <c r="EF111" s="124"/>
    </row>
    <row r="112" spans="1:136" s="12" customFormat="1" ht="18" hidden="1" customHeight="1" x14ac:dyDescent="0.25">
      <c r="A112" s="467"/>
      <c r="B112" s="470"/>
      <c r="C112" s="586" t="s">
        <v>187</v>
      </c>
      <c r="D112" s="687"/>
      <c r="E112" s="687"/>
      <c r="F112" s="687"/>
      <c r="G112" s="688"/>
      <c r="H112" s="187" t="s">
        <v>322</v>
      </c>
      <c r="I112" s="187" t="s">
        <v>182</v>
      </c>
      <c r="J112" s="187" t="s">
        <v>326</v>
      </c>
      <c r="K112" s="187" t="s">
        <v>411</v>
      </c>
      <c r="L112" s="187" t="s">
        <v>351</v>
      </c>
      <c r="M112" s="146"/>
      <c r="N112" s="256"/>
      <c r="O112" s="256"/>
      <c r="P112" s="146"/>
      <c r="Q112" s="146"/>
      <c r="R112" s="146"/>
      <c r="S112" s="146"/>
      <c r="T112" s="176">
        <v>2</v>
      </c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24"/>
      <c r="DS112" s="124"/>
      <c r="DT112" s="124"/>
      <c r="DU112" s="124"/>
      <c r="DV112" s="124"/>
      <c r="DW112" s="124"/>
      <c r="DX112" s="124"/>
      <c r="DY112" s="124"/>
      <c r="DZ112" s="124"/>
      <c r="EA112" s="124"/>
      <c r="EB112" s="124"/>
      <c r="EC112" s="124"/>
      <c r="ED112" s="124"/>
      <c r="EE112" s="124"/>
      <c r="EF112" s="124"/>
    </row>
    <row r="113" spans="1:136" s="12" customFormat="1" ht="105.75" hidden="1" customHeight="1" x14ac:dyDescent="0.25">
      <c r="A113" s="187" t="s">
        <v>318</v>
      </c>
      <c r="B113" s="187" t="s">
        <v>606</v>
      </c>
      <c r="C113" s="186" t="s">
        <v>327</v>
      </c>
      <c r="D113" s="39" t="s">
        <v>273</v>
      </c>
      <c r="E113" s="189" t="s">
        <v>181</v>
      </c>
      <c r="F113" s="40">
        <v>41500</v>
      </c>
      <c r="G113" s="189" t="s">
        <v>304</v>
      </c>
      <c r="H113" s="187" t="s">
        <v>322</v>
      </c>
      <c r="I113" s="187" t="s">
        <v>182</v>
      </c>
      <c r="J113" s="187" t="s">
        <v>274</v>
      </c>
      <c r="K113" s="187"/>
      <c r="L113" s="187"/>
      <c r="M113" s="146"/>
      <c r="N113" s="256"/>
      <c r="O113" s="256"/>
      <c r="P113" s="146"/>
      <c r="Q113" s="146"/>
      <c r="R113" s="146"/>
      <c r="S113" s="146"/>
      <c r="T113" s="17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24"/>
      <c r="DS113" s="124"/>
      <c r="DT113" s="124"/>
      <c r="DU113" s="124"/>
      <c r="DV113" s="124"/>
      <c r="DW113" s="124"/>
      <c r="DX113" s="124"/>
      <c r="DY113" s="124"/>
      <c r="DZ113" s="124"/>
      <c r="EA113" s="124"/>
      <c r="EB113" s="124"/>
      <c r="EC113" s="124"/>
      <c r="ED113" s="124"/>
      <c r="EE113" s="124"/>
      <c r="EF113" s="124"/>
    </row>
    <row r="114" spans="1:136" s="12" customFormat="1" ht="18" hidden="1" customHeight="1" x14ac:dyDescent="0.25">
      <c r="A114" s="723"/>
      <c r="B114" s="724"/>
      <c r="C114" s="658" t="s">
        <v>187</v>
      </c>
      <c r="D114" s="659"/>
      <c r="E114" s="659"/>
      <c r="F114" s="659"/>
      <c r="G114" s="660"/>
      <c r="H114" s="187" t="s">
        <v>322</v>
      </c>
      <c r="I114" s="187" t="s">
        <v>182</v>
      </c>
      <c r="J114" s="187" t="s">
        <v>274</v>
      </c>
      <c r="K114" s="187" t="s">
        <v>411</v>
      </c>
      <c r="L114" s="187" t="s">
        <v>351</v>
      </c>
      <c r="M114" s="259">
        <f>M115</f>
        <v>120</v>
      </c>
      <c r="N114" s="256"/>
      <c r="O114" s="256"/>
      <c r="P114" s="146"/>
      <c r="Q114" s="146"/>
      <c r="R114" s="146"/>
      <c r="S114" s="146"/>
      <c r="T114" s="176">
        <v>2</v>
      </c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24"/>
      <c r="DS114" s="124"/>
      <c r="DT114" s="124"/>
      <c r="DU114" s="124"/>
      <c r="DV114" s="124"/>
      <c r="DW114" s="124"/>
      <c r="DX114" s="124"/>
      <c r="DY114" s="124"/>
      <c r="DZ114" s="124"/>
      <c r="EA114" s="124"/>
      <c r="EB114" s="124"/>
      <c r="EC114" s="124"/>
      <c r="ED114" s="124"/>
      <c r="EE114" s="124"/>
      <c r="EF114" s="124"/>
    </row>
    <row r="115" spans="1:136" s="12" customFormat="1" ht="92.25" hidden="1" customHeight="1" x14ac:dyDescent="0.25">
      <c r="A115" s="187" t="s">
        <v>318</v>
      </c>
      <c r="B115" s="187" t="s">
        <v>74</v>
      </c>
      <c r="C115" s="186" t="s">
        <v>275</v>
      </c>
      <c r="D115" s="39" t="s">
        <v>276</v>
      </c>
      <c r="E115" s="189" t="s">
        <v>178</v>
      </c>
      <c r="F115" s="40">
        <v>41383</v>
      </c>
      <c r="G115" s="189" t="s">
        <v>321</v>
      </c>
      <c r="H115" s="187" t="s">
        <v>322</v>
      </c>
      <c r="I115" s="187" t="s">
        <v>182</v>
      </c>
      <c r="J115" s="187" t="s">
        <v>277</v>
      </c>
      <c r="K115" s="187"/>
      <c r="L115" s="187"/>
      <c r="M115" s="259">
        <v>120</v>
      </c>
      <c r="N115" s="256">
        <f>N116</f>
        <v>0</v>
      </c>
      <c r="O115" s="256"/>
      <c r="P115" s="146"/>
      <c r="Q115" s="146"/>
      <c r="R115" s="146"/>
      <c r="S115" s="146"/>
      <c r="T115" s="17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24"/>
      <c r="DS115" s="124"/>
      <c r="DT115" s="124"/>
      <c r="DU115" s="124"/>
      <c r="DV115" s="124"/>
      <c r="DW115" s="124"/>
      <c r="DX115" s="124"/>
      <c r="DY115" s="124"/>
      <c r="DZ115" s="124"/>
      <c r="EA115" s="124"/>
      <c r="EB115" s="124"/>
      <c r="EC115" s="124"/>
      <c r="ED115" s="124"/>
      <c r="EE115" s="124"/>
      <c r="EF115" s="124"/>
    </row>
    <row r="116" spans="1:136" s="12" customFormat="1" ht="18" hidden="1" customHeight="1" x14ac:dyDescent="0.25">
      <c r="A116" s="639"/>
      <c r="B116" s="640"/>
      <c r="C116" s="658" t="s">
        <v>187</v>
      </c>
      <c r="D116" s="659"/>
      <c r="E116" s="659"/>
      <c r="F116" s="659"/>
      <c r="G116" s="660"/>
      <c r="H116" s="187" t="s">
        <v>322</v>
      </c>
      <c r="I116" s="187" t="s">
        <v>182</v>
      </c>
      <c r="J116" s="187" t="s">
        <v>277</v>
      </c>
      <c r="K116" s="187" t="s">
        <v>411</v>
      </c>
      <c r="L116" s="187" t="s">
        <v>351</v>
      </c>
      <c r="M116" s="259"/>
      <c r="N116" s="256">
        <v>0</v>
      </c>
      <c r="O116" s="256"/>
      <c r="P116" s="146"/>
      <c r="Q116" s="146"/>
      <c r="R116" s="146"/>
      <c r="S116" s="146"/>
      <c r="T116" s="176">
        <v>2</v>
      </c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24"/>
      <c r="DS116" s="124"/>
      <c r="DT116" s="124"/>
      <c r="DU116" s="124"/>
      <c r="DV116" s="124"/>
      <c r="DW116" s="124"/>
      <c r="DX116" s="124"/>
      <c r="DY116" s="124"/>
      <c r="DZ116" s="124"/>
      <c r="EA116" s="124"/>
      <c r="EB116" s="124"/>
      <c r="EC116" s="124"/>
      <c r="ED116" s="124"/>
      <c r="EE116" s="124"/>
      <c r="EF116" s="124"/>
    </row>
    <row r="117" spans="1:136" s="9" customFormat="1" ht="72" customHeight="1" x14ac:dyDescent="0.25">
      <c r="A117" s="201" t="s">
        <v>318</v>
      </c>
      <c r="B117" s="212" t="s">
        <v>1095</v>
      </c>
      <c r="C117" s="246" t="s">
        <v>97</v>
      </c>
      <c r="D117" s="190" t="s">
        <v>990</v>
      </c>
      <c r="E117" s="173" t="s">
        <v>178</v>
      </c>
      <c r="F117" s="174">
        <v>42370</v>
      </c>
      <c r="G117" s="174">
        <v>44561</v>
      </c>
      <c r="H117" s="212" t="s">
        <v>322</v>
      </c>
      <c r="I117" s="212" t="s">
        <v>56</v>
      </c>
      <c r="J117" s="212" t="s">
        <v>1079</v>
      </c>
      <c r="K117" s="212"/>
      <c r="L117" s="212"/>
      <c r="M117" s="259">
        <f>M118</f>
        <v>120</v>
      </c>
      <c r="N117" s="257">
        <f>N118</f>
        <v>31.04</v>
      </c>
      <c r="O117" s="257">
        <f>O118</f>
        <v>23.5</v>
      </c>
      <c r="P117" s="259">
        <f>P118</f>
        <v>50</v>
      </c>
      <c r="Q117" s="259">
        <f>Q118</f>
        <v>100</v>
      </c>
      <c r="R117" s="259"/>
      <c r="S117" s="259"/>
      <c r="T117" s="171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24"/>
      <c r="DS117" s="124"/>
      <c r="DT117" s="124"/>
      <c r="DU117" s="124"/>
      <c r="DV117" s="124"/>
      <c r="DW117" s="124"/>
      <c r="DX117" s="124"/>
      <c r="DY117" s="124"/>
      <c r="DZ117" s="124"/>
      <c r="EA117" s="124"/>
      <c r="EB117" s="124"/>
      <c r="EC117" s="124"/>
      <c r="ED117" s="124"/>
      <c r="EE117" s="124"/>
      <c r="EF117" s="124"/>
    </row>
    <row r="118" spans="1:136" s="9" customFormat="1" ht="30.75" customHeight="1" x14ac:dyDescent="0.25">
      <c r="A118" s="639"/>
      <c r="B118" s="640"/>
      <c r="C118" s="636" t="s">
        <v>926</v>
      </c>
      <c r="D118" s="637"/>
      <c r="E118" s="637"/>
      <c r="F118" s="637"/>
      <c r="G118" s="638"/>
      <c r="H118" s="212" t="s">
        <v>322</v>
      </c>
      <c r="I118" s="212" t="s">
        <v>56</v>
      </c>
      <c r="J118" s="212" t="s">
        <v>1079</v>
      </c>
      <c r="K118" s="212" t="s">
        <v>623</v>
      </c>
      <c r="L118" s="212" t="s">
        <v>751</v>
      </c>
      <c r="M118" s="259">
        <f>M119</f>
        <v>120</v>
      </c>
      <c r="N118" s="253">
        <v>31.04</v>
      </c>
      <c r="O118" s="253">
        <v>23.5</v>
      </c>
      <c r="P118" s="259">
        <v>50</v>
      </c>
      <c r="Q118" s="259">
        <v>100</v>
      </c>
      <c r="R118" s="259"/>
      <c r="S118" s="259"/>
      <c r="T118" s="171">
        <v>2</v>
      </c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24"/>
      <c r="DS118" s="124"/>
      <c r="DT118" s="124"/>
      <c r="DU118" s="124"/>
      <c r="DV118" s="124"/>
      <c r="DW118" s="124"/>
      <c r="DX118" s="124"/>
      <c r="DY118" s="124"/>
      <c r="DZ118" s="124"/>
      <c r="EA118" s="124"/>
      <c r="EB118" s="124"/>
      <c r="EC118" s="124"/>
      <c r="ED118" s="124"/>
      <c r="EE118" s="124"/>
      <c r="EF118" s="124"/>
    </row>
    <row r="119" spans="1:136" s="9" customFormat="1" ht="102.75" hidden="1" customHeight="1" outlineLevel="2" x14ac:dyDescent="0.25">
      <c r="A119" s="203">
        <v>603</v>
      </c>
      <c r="B119" s="204" t="s">
        <v>509</v>
      </c>
      <c r="C119" s="246" t="s">
        <v>747</v>
      </c>
      <c r="D119" s="190" t="s">
        <v>746</v>
      </c>
      <c r="E119" s="173" t="s">
        <v>178</v>
      </c>
      <c r="F119" s="174">
        <v>41640</v>
      </c>
      <c r="G119" s="174">
        <v>42369</v>
      </c>
      <c r="H119" s="187" t="s">
        <v>322</v>
      </c>
      <c r="I119" s="212" t="s">
        <v>56</v>
      </c>
      <c r="J119" s="212" t="s">
        <v>24</v>
      </c>
      <c r="K119" s="212"/>
      <c r="L119" s="212"/>
      <c r="M119" s="259">
        <v>120</v>
      </c>
      <c r="N119" s="253"/>
      <c r="O119" s="253"/>
      <c r="P119" s="259"/>
      <c r="Q119" s="259"/>
      <c r="R119" s="259"/>
      <c r="S119" s="259"/>
      <c r="T119" s="171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</row>
    <row r="120" spans="1:136" s="9" customFormat="1" ht="18" hidden="1" customHeight="1" outlineLevel="2" x14ac:dyDescent="0.25">
      <c r="A120" s="666"/>
      <c r="B120" s="667"/>
      <c r="C120" s="680" t="s">
        <v>186</v>
      </c>
      <c r="D120" s="668"/>
      <c r="E120" s="668"/>
      <c r="F120" s="668"/>
      <c r="G120" s="669"/>
      <c r="H120" s="212" t="s">
        <v>322</v>
      </c>
      <c r="I120" s="212" t="s">
        <v>56</v>
      </c>
      <c r="J120" s="212" t="s">
        <v>24</v>
      </c>
      <c r="K120" s="212" t="s">
        <v>623</v>
      </c>
      <c r="L120" s="212" t="s">
        <v>694</v>
      </c>
      <c r="M120" s="259"/>
      <c r="N120" s="253"/>
      <c r="O120" s="253"/>
      <c r="P120" s="259"/>
      <c r="Q120" s="259"/>
      <c r="R120" s="259"/>
      <c r="S120" s="259"/>
      <c r="T120" s="171">
        <v>2</v>
      </c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</row>
    <row r="121" spans="1:136" s="9" customFormat="1" ht="89.25" customHeight="1" outlineLevel="2" x14ac:dyDescent="0.25">
      <c r="A121" s="201" t="s">
        <v>318</v>
      </c>
      <c r="B121" s="212" t="s">
        <v>967</v>
      </c>
      <c r="C121" s="177" t="s">
        <v>30</v>
      </c>
      <c r="D121" s="190" t="s">
        <v>991</v>
      </c>
      <c r="E121" s="173" t="s">
        <v>178</v>
      </c>
      <c r="F121" s="174">
        <v>42370</v>
      </c>
      <c r="G121" s="174">
        <v>44561</v>
      </c>
      <c r="H121" s="212" t="s">
        <v>322</v>
      </c>
      <c r="I121" s="212" t="s">
        <v>56</v>
      </c>
      <c r="J121" s="212" t="s">
        <v>31</v>
      </c>
      <c r="K121" s="212"/>
      <c r="L121" s="212"/>
      <c r="M121" s="259">
        <f>M122</f>
        <v>120</v>
      </c>
      <c r="N121" s="257">
        <f>N122</f>
        <v>196.6</v>
      </c>
      <c r="O121" s="257">
        <f>O122</f>
        <v>196.54</v>
      </c>
      <c r="P121" s="259">
        <f>P122</f>
        <v>305</v>
      </c>
      <c r="Q121" s="259"/>
      <c r="R121" s="259"/>
      <c r="S121" s="259"/>
      <c r="T121" s="171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</row>
    <row r="122" spans="1:136" s="9" customFormat="1" ht="37.5" customHeight="1" outlineLevel="2" x14ac:dyDescent="0.25">
      <c r="A122" s="666"/>
      <c r="B122" s="667"/>
      <c r="C122" s="636" t="s">
        <v>926</v>
      </c>
      <c r="D122" s="637"/>
      <c r="E122" s="637"/>
      <c r="F122" s="637"/>
      <c r="G122" s="638"/>
      <c r="H122" s="212" t="s">
        <v>322</v>
      </c>
      <c r="I122" s="212" t="s">
        <v>56</v>
      </c>
      <c r="J122" s="212" t="s">
        <v>31</v>
      </c>
      <c r="K122" s="212" t="s">
        <v>623</v>
      </c>
      <c r="L122" s="212" t="s">
        <v>751</v>
      </c>
      <c r="M122" s="456">
        <v>120</v>
      </c>
      <c r="N122" s="253">
        <v>196.6</v>
      </c>
      <c r="O122" s="253">
        <v>196.54</v>
      </c>
      <c r="P122" s="259">
        <v>305</v>
      </c>
      <c r="Q122" s="259"/>
      <c r="R122" s="259"/>
      <c r="S122" s="259"/>
      <c r="T122" s="171">
        <v>3</v>
      </c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</row>
    <row r="123" spans="1:136" s="12" customFormat="1" ht="105.75" hidden="1" customHeight="1" x14ac:dyDescent="0.25">
      <c r="A123" s="201" t="s">
        <v>318</v>
      </c>
      <c r="B123" s="212" t="s">
        <v>418</v>
      </c>
      <c r="C123" s="246" t="s">
        <v>747</v>
      </c>
      <c r="D123" s="190" t="s">
        <v>746</v>
      </c>
      <c r="E123" s="173" t="s">
        <v>178</v>
      </c>
      <c r="F123" s="174">
        <v>41640</v>
      </c>
      <c r="G123" s="174">
        <v>42369</v>
      </c>
      <c r="H123" s="212" t="s">
        <v>322</v>
      </c>
      <c r="I123" s="212" t="s">
        <v>56</v>
      </c>
      <c r="J123" s="212" t="s">
        <v>546</v>
      </c>
      <c r="K123" s="212"/>
      <c r="L123" s="212"/>
      <c r="M123" s="457"/>
      <c r="N123" s="253">
        <f>N124</f>
        <v>0</v>
      </c>
      <c r="O123" s="253">
        <f>O124</f>
        <v>0</v>
      </c>
      <c r="P123" s="259"/>
      <c r="Q123" s="259"/>
      <c r="R123" s="259"/>
      <c r="S123" s="259"/>
      <c r="T123" s="171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24"/>
      <c r="DS123" s="124"/>
      <c r="DT123" s="124"/>
      <c r="DU123" s="124"/>
      <c r="DV123" s="124"/>
      <c r="DW123" s="124"/>
      <c r="DX123" s="124"/>
      <c r="DY123" s="124"/>
      <c r="DZ123" s="124"/>
      <c r="EA123" s="124"/>
      <c r="EB123" s="124"/>
      <c r="EC123" s="124"/>
      <c r="ED123" s="124"/>
      <c r="EE123" s="124"/>
      <c r="EF123" s="124"/>
    </row>
    <row r="124" spans="1:136" s="12" customFormat="1" ht="21.75" hidden="1" customHeight="1" x14ac:dyDescent="0.25">
      <c r="A124" s="639"/>
      <c r="B124" s="640"/>
      <c r="C124" s="680" t="s">
        <v>186</v>
      </c>
      <c r="D124" s="668"/>
      <c r="E124" s="668"/>
      <c r="F124" s="668"/>
      <c r="G124" s="669"/>
      <c r="H124" s="212" t="s">
        <v>322</v>
      </c>
      <c r="I124" s="212" t="s">
        <v>56</v>
      </c>
      <c r="J124" s="212" t="s">
        <v>546</v>
      </c>
      <c r="K124" s="212" t="s">
        <v>623</v>
      </c>
      <c r="L124" s="212" t="s">
        <v>694</v>
      </c>
      <c r="M124" s="458"/>
      <c r="N124" s="253">
        <v>0</v>
      </c>
      <c r="O124" s="253">
        <v>0</v>
      </c>
      <c r="P124" s="259"/>
      <c r="Q124" s="259"/>
      <c r="R124" s="259"/>
      <c r="S124" s="259"/>
      <c r="T124" s="171">
        <v>2</v>
      </c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24"/>
      <c r="DS124" s="124"/>
      <c r="DT124" s="124"/>
      <c r="DU124" s="124"/>
      <c r="DV124" s="124"/>
      <c r="DW124" s="124"/>
      <c r="DX124" s="124"/>
      <c r="DY124" s="124"/>
      <c r="DZ124" s="124"/>
      <c r="EA124" s="124"/>
      <c r="EB124" s="124"/>
      <c r="EC124" s="124"/>
      <c r="ED124" s="124"/>
      <c r="EE124" s="124"/>
      <c r="EF124" s="124"/>
    </row>
    <row r="125" spans="1:136" s="12" customFormat="1" ht="9.75" hidden="1" customHeight="1" x14ac:dyDescent="0.25">
      <c r="A125" s="684" t="s">
        <v>318</v>
      </c>
      <c r="B125" s="684" t="s">
        <v>509</v>
      </c>
      <c r="C125" s="680" t="s">
        <v>593</v>
      </c>
      <c r="D125" s="646" t="s">
        <v>746</v>
      </c>
      <c r="E125" s="820" t="s">
        <v>178</v>
      </c>
      <c r="F125" s="650">
        <v>41640</v>
      </c>
      <c r="G125" s="650">
        <v>42369</v>
      </c>
      <c r="H125" s="468" t="s">
        <v>322</v>
      </c>
      <c r="I125" s="455" t="s">
        <v>56</v>
      </c>
      <c r="J125" s="455" t="s">
        <v>497</v>
      </c>
      <c r="K125" s="455"/>
      <c r="L125" s="455"/>
      <c r="M125" s="259"/>
      <c r="N125" s="456">
        <f>N128+N129</f>
        <v>0</v>
      </c>
      <c r="O125" s="456">
        <f>O128+O129</f>
        <v>0</v>
      </c>
      <c r="P125" s="456"/>
      <c r="Q125" s="456"/>
      <c r="R125" s="456"/>
      <c r="S125" s="456"/>
      <c r="T125" s="747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24"/>
      <c r="DS125" s="124"/>
      <c r="DT125" s="124"/>
      <c r="DU125" s="124"/>
      <c r="DV125" s="124"/>
      <c r="DW125" s="124"/>
      <c r="DX125" s="124"/>
      <c r="DY125" s="124"/>
      <c r="DZ125" s="124"/>
      <c r="EA125" s="124"/>
      <c r="EB125" s="124"/>
      <c r="EC125" s="124"/>
      <c r="ED125" s="124"/>
      <c r="EE125" s="124"/>
      <c r="EF125" s="124"/>
    </row>
    <row r="126" spans="1:136" s="12" customFormat="1" ht="78" hidden="1" customHeight="1" x14ac:dyDescent="0.25">
      <c r="A126" s="684"/>
      <c r="B126" s="684"/>
      <c r="C126" s="824"/>
      <c r="D126" s="725"/>
      <c r="E126" s="821"/>
      <c r="F126" s="727"/>
      <c r="G126" s="727"/>
      <c r="H126" s="469"/>
      <c r="I126" s="453"/>
      <c r="J126" s="453"/>
      <c r="K126" s="453"/>
      <c r="L126" s="453"/>
      <c r="M126" s="259"/>
      <c r="N126" s="457"/>
      <c r="O126" s="457"/>
      <c r="P126" s="457"/>
      <c r="Q126" s="457"/>
      <c r="R126" s="457"/>
      <c r="S126" s="457"/>
      <c r="T126" s="823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24"/>
      <c r="DS126" s="124"/>
      <c r="DT126" s="124"/>
      <c r="DU126" s="124"/>
      <c r="DV126" s="124"/>
      <c r="DW126" s="124"/>
      <c r="DX126" s="124"/>
      <c r="DY126" s="124"/>
      <c r="DZ126" s="124"/>
      <c r="EA126" s="124"/>
      <c r="EB126" s="124"/>
      <c r="EC126" s="124"/>
      <c r="ED126" s="124"/>
      <c r="EE126" s="124"/>
      <c r="EF126" s="124"/>
    </row>
    <row r="127" spans="1:136" s="12" customFormat="1" ht="75" hidden="1" customHeight="1" x14ac:dyDescent="0.25">
      <c r="A127" s="684"/>
      <c r="B127" s="684"/>
      <c r="C127" s="628"/>
      <c r="D127" s="242" t="s">
        <v>527</v>
      </c>
      <c r="E127" s="47" t="s">
        <v>178</v>
      </c>
      <c r="F127" s="48" t="s">
        <v>528</v>
      </c>
      <c r="G127" s="48" t="s">
        <v>321</v>
      </c>
      <c r="H127" s="470"/>
      <c r="I127" s="454"/>
      <c r="J127" s="454"/>
      <c r="K127" s="454"/>
      <c r="L127" s="454"/>
      <c r="M127" s="456">
        <f>M129+M130+M131+M132</f>
        <v>960.7</v>
      </c>
      <c r="N127" s="458"/>
      <c r="O127" s="458"/>
      <c r="P127" s="458"/>
      <c r="Q127" s="458"/>
      <c r="R127" s="458"/>
      <c r="S127" s="458"/>
      <c r="T127" s="748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24"/>
      <c r="DS127" s="124"/>
      <c r="DT127" s="124"/>
      <c r="DU127" s="124"/>
      <c r="DV127" s="124"/>
      <c r="DW127" s="124"/>
      <c r="DX127" s="124"/>
      <c r="DY127" s="124"/>
      <c r="DZ127" s="124"/>
      <c r="EA127" s="124"/>
      <c r="EB127" s="124"/>
      <c r="EC127" s="124"/>
      <c r="ED127" s="124"/>
      <c r="EE127" s="124"/>
      <c r="EF127" s="124"/>
    </row>
    <row r="128" spans="1:136" s="12" customFormat="1" ht="18" hidden="1" customHeight="1" x14ac:dyDescent="0.25">
      <c r="A128" s="675"/>
      <c r="B128" s="676"/>
      <c r="C128" s="586" t="s">
        <v>187</v>
      </c>
      <c r="D128" s="629"/>
      <c r="E128" s="629"/>
      <c r="F128" s="687"/>
      <c r="G128" s="688"/>
      <c r="H128" s="212" t="s">
        <v>322</v>
      </c>
      <c r="I128" s="212" t="s">
        <v>56</v>
      </c>
      <c r="J128" s="212" t="s">
        <v>497</v>
      </c>
      <c r="K128" s="212" t="s">
        <v>623</v>
      </c>
      <c r="L128" s="212" t="s">
        <v>351</v>
      </c>
      <c r="M128" s="458"/>
      <c r="N128" s="253">
        <v>0</v>
      </c>
      <c r="O128" s="253">
        <v>0</v>
      </c>
      <c r="P128" s="259"/>
      <c r="Q128" s="259"/>
      <c r="R128" s="259"/>
      <c r="S128" s="259"/>
      <c r="T128" s="171">
        <v>2</v>
      </c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24"/>
      <c r="DS128" s="124"/>
      <c r="DT128" s="124"/>
      <c r="DU128" s="124"/>
      <c r="DV128" s="124"/>
      <c r="DW128" s="124"/>
      <c r="DX128" s="124"/>
      <c r="DY128" s="124"/>
      <c r="DZ128" s="124"/>
      <c r="EA128" s="124"/>
      <c r="EB128" s="124"/>
      <c r="EC128" s="124"/>
      <c r="ED128" s="124"/>
      <c r="EE128" s="124"/>
      <c r="EF128" s="124"/>
    </row>
    <row r="129" spans="1:136" s="12" customFormat="1" ht="18" hidden="1" customHeight="1" x14ac:dyDescent="0.25">
      <c r="A129" s="677"/>
      <c r="B129" s="678"/>
      <c r="C129" s="586" t="s">
        <v>187</v>
      </c>
      <c r="D129" s="687"/>
      <c r="E129" s="687"/>
      <c r="F129" s="687"/>
      <c r="G129" s="688"/>
      <c r="H129" s="212" t="s">
        <v>322</v>
      </c>
      <c r="I129" s="212" t="s">
        <v>56</v>
      </c>
      <c r="J129" s="212" t="s">
        <v>497</v>
      </c>
      <c r="K129" s="212" t="s">
        <v>498</v>
      </c>
      <c r="L129" s="212" t="s">
        <v>351</v>
      </c>
      <c r="M129" s="256">
        <v>254.3</v>
      </c>
      <c r="N129" s="253">
        <v>0</v>
      </c>
      <c r="O129" s="253">
        <v>0</v>
      </c>
      <c r="P129" s="259"/>
      <c r="Q129" s="259"/>
      <c r="R129" s="259"/>
      <c r="S129" s="259"/>
      <c r="T129" s="171">
        <v>2</v>
      </c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24"/>
      <c r="DS129" s="124"/>
      <c r="DT129" s="124"/>
      <c r="DU129" s="124"/>
      <c r="DV129" s="124"/>
      <c r="DW129" s="124"/>
      <c r="DX129" s="124"/>
      <c r="DY129" s="124"/>
      <c r="DZ129" s="124"/>
      <c r="EA129" s="124"/>
      <c r="EB129" s="124"/>
      <c r="EC129" s="124"/>
      <c r="ED129" s="124"/>
      <c r="EE129" s="124"/>
      <c r="EF129" s="124"/>
    </row>
    <row r="130" spans="1:136" s="164" customFormat="1" ht="66.75" customHeight="1" x14ac:dyDescent="0.25">
      <c r="A130" s="689">
        <v>603</v>
      </c>
      <c r="B130" s="689" t="s">
        <v>968</v>
      </c>
      <c r="C130" s="643" t="s">
        <v>331</v>
      </c>
      <c r="D130" s="190" t="s">
        <v>269</v>
      </c>
      <c r="E130" s="173" t="s">
        <v>178</v>
      </c>
      <c r="F130" s="174">
        <v>40813</v>
      </c>
      <c r="G130" s="174" t="s">
        <v>270</v>
      </c>
      <c r="H130" s="684" t="s">
        <v>322</v>
      </c>
      <c r="I130" s="684" t="s">
        <v>56</v>
      </c>
      <c r="J130" s="684" t="s">
        <v>134</v>
      </c>
      <c r="K130" s="684"/>
      <c r="L130" s="684"/>
      <c r="M130" s="456">
        <f>M132+M134+M135</f>
        <v>452.1</v>
      </c>
      <c r="N130" s="456"/>
      <c r="O130" s="456"/>
      <c r="P130" s="456"/>
      <c r="Q130" s="456"/>
      <c r="R130" s="456"/>
      <c r="S130" s="456"/>
      <c r="T130" s="480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3"/>
      <c r="BS130" s="163"/>
      <c r="BT130" s="163"/>
      <c r="BU130" s="163"/>
      <c r="BV130" s="163"/>
      <c r="BW130" s="163"/>
      <c r="BX130" s="163"/>
      <c r="BY130" s="163"/>
      <c r="BZ130" s="163"/>
      <c r="CA130" s="163"/>
      <c r="CB130" s="163"/>
      <c r="CC130" s="163"/>
      <c r="CD130" s="163"/>
      <c r="CE130" s="163"/>
      <c r="CF130" s="163"/>
      <c r="CG130" s="163"/>
      <c r="CH130" s="163"/>
      <c r="CI130" s="163"/>
      <c r="CJ130" s="163"/>
      <c r="CK130" s="163"/>
      <c r="CL130" s="163"/>
      <c r="CM130" s="163"/>
      <c r="CN130" s="163"/>
      <c r="CO130" s="163"/>
      <c r="CP130" s="163"/>
      <c r="CQ130" s="163"/>
      <c r="CR130" s="163"/>
      <c r="CS130" s="163"/>
      <c r="CT130" s="163"/>
      <c r="CU130" s="163"/>
      <c r="CV130" s="163"/>
      <c r="CW130" s="163"/>
      <c r="CX130" s="163"/>
      <c r="CY130" s="163"/>
      <c r="CZ130" s="163"/>
      <c r="DA130" s="163"/>
      <c r="DB130" s="163"/>
      <c r="DC130" s="163"/>
      <c r="DD130" s="163"/>
      <c r="DE130" s="163"/>
      <c r="DF130" s="163"/>
      <c r="DG130" s="163"/>
      <c r="DH130" s="163"/>
      <c r="DI130" s="163"/>
      <c r="DJ130" s="163"/>
      <c r="DK130" s="163"/>
      <c r="DL130" s="163"/>
      <c r="DM130" s="163"/>
      <c r="DN130" s="163"/>
      <c r="DO130" s="163"/>
      <c r="DP130" s="163"/>
      <c r="DQ130" s="163"/>
    </row>
    <row r="131" spans="1:136" s="164" customFormat="1" ht="86.25" customHeight="1" x14ac:dyDescent="0.25">
      <c r="A131" s="689"/>
      <c r="B131" s="689"/>
      <c r="C131" s="643"/>
      <c r="D131" s="192" t="s">
        <v>992</v>
      </c>
      <c r="E131" s="193" t="s">
        <v>359</v>
      </c>
      <c r="F131" s="194">
        <v>42370</v>
      </c>
      <c r="G131" s="194">
        <v>44561</v>
      </c>
      <c r="H131" s="684"/>
      <c r="I131" s="684"/>
      <c r="J131" s="684"/>
      <c r="K131" s="684"/>
      <c r="L131" s="684"/>
      <c r="M131" s="458"/>
      <c r="N131" s="458"/>
      <c r="O131" s="458"/>
      <c r="P131" s="458"/>
      <c r="Q131" s="458"/>
      <c r="R131" s="458"/>
      <c r="S131" s="458"/>
      <c r="T131" s="482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3"/>
      <c r="BS131" s="163"/>
      <c r="BT131" s="163"/>
      <c r="BU131" s="163"/>
      <c r="BV131" s="163"/>
      <c r="BW131" s="163"/>
      <c r="BX131" s="163"/>
      <c r="BY131" s="163"/>
      <c r="BZ131" s="163"/>
      <c r="CA131" s="163"/>
      <c r="CB131" s="163"/>
      <c r="CC131" s="163"/>
      <c r="CD131" s="163"/>
      <c r="CE131" s="163"/>
      <c r="CF131" s="163"/>
      <c r="CG131" s="163"/>
      <c r="CH131" s="163"/>
      <c r="CI131" s="163"/>
      <c r="CJ131" s="163"/>
      <c r="CK131" s="163"/>
      <c r="CL131" s="163"/>
      <c r="CM131" s="163"/>
      <c r="CN131" s="163"/>
      <c r="CO131" s="163"/>
      <c r="CP131" s="163"/>
      <c r="CQ131" s="163"/>
      <c r="CR131" s="163"/>
      <c r="CS131" s="163"/>
      <c r="CT131" s="163"/>
      <c r="CU131" s="163"/>
      <c r="CV131" s="163"/>
      <c r="CW131" s="163"/>
      <c r="CX131" s="163"/>
      <c r="CY131" s="163"/>
      <c r="CZ131" s="163"/>
      <c r="DA131" s="163"/>
      <c r="DB131" s="163"/>
      <c r="DC131" s="163"/>
      <c r="DD131" s="163"/>
      <c r="DE131" s="163"/>
      <c r="DF131" s="163"/>
      <c r="DG131" s="163"/>
      <c r="DH131" s="163"/>
      <c r="DI131" s="163"/>
      <c r="DJ131" s="163"/>
      <c r="DK131" s="163"/>
      <c r="DL131" s="163"/>
      <c r="DM131" s="163"/>
      <c r="DN131" s="163"/>
      <c r="DO131" s="163"/>
      <c r="DP131" s="163"/>
      <c r="DQ131" s="163"/>
    </row>
    <row r="132" spans="1:136" s="9" customFormat="1" ht="18" customHeight="1" x14ac:dyDescent="0.25">
      <c r="A132" s="685"/>
      <c r="B132" s="686"/>
      <c r="C132" s="679" t="s">
        <v>441</v>
      </c>
      <c r="D132" s="679"/>
      <c r="E132" s="679"/>
      <c r="F132" s="679"/>
      <c r="G132" s="679"/>
      <c r="H132" s="187" t="s">
        <v>322</v>
      </c>
      <c r="I132" s="187" t="s">
        <v>56</v>
      </c>
      <c r="J132" s="187" t="s">
        <v>134</v>
      </c>
      <c r="K132" s="187" t="s">
        <v>622</v>
      </c>
      <c r="L132" s="187" t="s">
        <v>751</v>
      </c>
      <c r="M132" s="256">
        <v>254.3</v>
      </c>
      <c r="N132" s="256"/>
      <c r="O132" s="256"/>
      <c r="P132" s="256"/>
      <c r="Q132" s="256"/>
      <c r="R132" s="256"/>
      <c r="S132" s="256"/>
      <c r="T132" s="176">
        <v>1</v>
      </c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24"/>
      <c r="DS132" s="124"/>
      <c r="DT132" s="124"/>
      <c r="DU132" s="124"/>
      <c r="DV132" s="124"/>
      <c r="DW132" s="124"/>
      <c r="DX132" s="124"/>
      <c r="DY132" s="124"/>
      <c r="DZ132" s="124"/>
      <c r="EA132" s="124"/>
      <c r="EB132" s="124"/>
      <c r="EC132" s="124"/>
      <c r="ED132" s="124"/>
      <c r="EE132" s="124"/>
      <c r="EF132" s="124"/>
    </row>
    <row r="133" spans="1:136" s="9" customFormat="1" ht="18" hidden="1" customHeight="1" x14ac:dyDescent="0.25">
      <c r="A133" s="779"/>
      <c r="B133" s="780"/>
      <c r="C133" s="679" t="s">
        <v>442</v>
      </c>
      <c r="D133" s="679"/>
      <c r="E133" s="679"/>
      <c r="F133" s="679"/>
      <c r="G133" s="679"/>
      <c r="H133" s="187" t="s">
        <v>322</v>
      </c>
      <c r="I133" s="187" t="s">
        <v>56</v>
      </c>
      <c r="J133" s="187" t="s">
        <v>134</v>
      </c>
      <c r="K133" s="187" t="s">
        <v>621</v>
      </c>
      <c r="L133" s="187" t="s">
        <v>751</v>
      </c>
      <c r="M133" s="256"/>
      <c r="N133" s="256"/>
      <c r="O133" s="256"/>
      <c r="P133" s="256"/>
      <c r="Q133" s="256"/>
      <c r="R133" s="256"/>
      <c r="S133" s="256"/>
      <c r="T133" s="176">
        <v>2</v>
      </c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24"/>
      <c r="DS133" s="124"/>
      <c r="DT133" s="124"/>
      <c r="DU133" s="124"/>
      <c r="DV133" s="124"/>
      <c r="DW133" s="124"/>
      <c r="DX133" s="124"/>
      <c r="DY133" s="124"/>
      <c r="DZ133" s="124"/>
      <c r="EA133" s="124"/>
      <c r="EB133" s="124"/>
      <c r="EC133" s="124"/>
      <c r="ED133" s="124"/>
      <c r="EE133" s="124"/>
      <c r="EF133" s="124"/>
    </row>
    <row r="134" spans="1:136" s="9" customFormat="1" ht="27" customHeight="1" x14ac:dyDescent="0.25">
      <c r="A134" s="779"/>
      <c r="B134" s="780"/>
      <c r="C134" s="658" t="s">
        <v>443</v>
      </c>
      <c r="D134" s="659"/>
      <c r="E134" s="659"/>
      <c r="F134" s="659"/>
      <c r="G134" s="660"/>
      <c r="H134" s="187" t="s">
        <v>322</v>
      </c>
      <c r="I134" s="187" t="s">
        <v>56</v>
      </c>
      <c r="J134" s="187" t="s">
        <v>134</v>
      </c>
      <c r="K134" s="187" t="s">
        <v>566</v>
      </c>
      <c r="L134" s="187" t="s">
        <v>751</v>
      </c>
      <c r="M134" s="256">
        <v>76.8</v>
      </c>
      <c r="N134" s="256"/>
      <c r="O134" s="256"/>
      <c r="P134" s="256"/>
      <c r="Q134" s="256"/>
      <c r="R134" s="256"/>
      <c r="S134" s="256"/>
      <c r="T134" s="176">
        <v>1</v>
      </c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24"/>
      <c r="DS134" s="124"/>
      <c r="DT134" s="124"/>
      <c r="DU134" s="124"/>
      <c r="DV134" s="124"/>
      <c r="DW134" s="124"/>
      <c r="DX134" s="124"/>
      <c r="DY134" s="124"/>
      <c r="DZ134" s="124"/>
      <c r="EA134" s="124"/>
      <c r="EB134" s="124"/>
      <c r="EC134" s="124"/>
      <c r="ED134" s="124"/>
      <c r="EE134" s="124"/>
      <c r="EF134" s="124"/>
    </row>
    <row r="135" spans="1:136" s="9" customFormat="1" ht="18" customHeight="1" x14ac:dyDescent="0.25">
      <c r="A135" s="779"/>
      <c r="B135" s="780"/>
      <c r="C135" s="679" t="s">
        <v>679</v>
      </c>
      <c r="D135" s="679"/>
      <c r="E135" s="679"/>
      <c r="F135" s="679"/>
      <c r="G135" s="679"/>
      <c r="H135" s="187" t="s">
        <v>322</v>
      </c>
      <c r="I135" s="187" t="s">
        <v>56</v>
      </c>
      <c r="J135" s="187" t="s">
        <v>134</v>
      </c>
      <c r="K135" s="187" t="s">
        <v>623</v>
      </c>
      <c r="L135" s="187" t="s">
        <v>751</v>
      </c>
      <c r="M135" s="256">
        <v>121</v>
      </c>
      <c r="N135" s="256"/>
      <c r="O135" s="256"/>
      <c r="P135" s="256"/>
      <c r="Q135" s="256"/>
      <c r="R135" s="256"/>
      <c r="S135" s="256"/>
      <c r="T135" s="176">
        <v>2</v>
      </c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24"/>
      <c r="DS135" s="124"/>
      <c r="DT135" s="124"/>
      <c r="DU135" s="124"/>
      <c r="DV135" s="124"/>
      <c r="DW135" s="124"/>
      <c r="DX135" s="124"/>
      <c r="DY135" s="124"/>
      <c r="DZ135" s="124"/>
      <c r="EA135" s="124"/>
      <c r="EB135" s="124"/>
      <c r="EC135" s="124"/>
      <c r="ED135" s="124"/>
      <c r="EE135" s="124"/>
      <c r="EF135" s="124"/>
    </row>
    <row r="136" spans="1:136" s="9" customFormat="1" ht="18" hidden="1" customHeight="1" x14ac:dyDescent="0.25">
      <c r="A136" s="779"/>
      <c r="B136" s="780"/>
      <c r="C136" s="586" t="s">
        <v>679</v>
      </c>
      <c r="D136" s="687"/>
      <c r="E136" s="687"/>
      <c r="F136" s="687"/>
      <c r="G136" s="688"/>
      <c r="H136" s="187" t="s">
        <v>322</v>
      </c>
      <c r="I136" s="187" t="s">
        <v>56</v>
      </c>
      <c r="J136" s="187" t="s">
        <v>134</v>
      </c>
      <c r="K136" s="187" t="s">
        <v>623</v>
      </c>
      <c r="L136" s="187" t="s">
        <v>751</v>
      </c>
      <c r="M136" s="256"/>
      <c r="N136" s="256"/>
      <c r="O136" s="256"/>
      <c r="P136" s="256"/>
      <c r="Q136" s="256"/>
      <c r="R136" s="256"/>
      <c r="S136" s="256"/>
      <c r="T136" s="176">
        <v>2</v>
      </c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24"/>
      <c r="DS136" s="124"/>
      <c r="DT136" s="124"/>
      <c r="DU136" s="124"/>
      <c r="DV136" s="124"/>
      <c r="DW136" s="124"/>
      <c r="DX136" s="124"/>
      <c r="DY136" s="124"/>
      <c r="DZ136" s="124"/>
      <c r="EA136" s="124"/>
      <c r="EB136" s="124"/>
      <c r="EC136" s="124"/>
      <c r="ED136" s="124"/>
      <c r="EE136" s="124"/>
      <c r="EF136" s="124"/>
    </row>
    <row r="137" spans="1:136" s="9" customFormat="1" ht="18" hidden="1" customHeight="1" x14ac:dyDescent="0.25">
      <c r="A137" s="779"/>
      <c r="B137" s="780"/>
      <c r="C137" s="586" t="s">
        <v>679</v>
      </c>
      <c r="D137" s="687"/>
      <c r="E137" s="687"/>
      <c r="F137" s="687"/>
      <c r="G137" s="688"/>
      <c r="H137" s="187" t="s">
        <v>322</v>
      </c>
      <c r="I137" s="187" t="s">
        <v>56</v>
      </c>
      <c r="J137" s="187" t="s">
        <v>134</v>
      </c>
      <c r="K137" s="187" t="s">
        <v>623</v>
      </c>
      <c r="L137" s="187" t="s">
        <v>751</v>
      </c>
      <c r="M137" s="256"/>
      <c r="N137" s="256"/>
      <c r="O137" s="256"/>
      <c r="P137" s="256"/>
      <c r="Q137" s="256"/>
      <c r="R137" s="256"/>
      <c r="S137" s="256"/>
      <c r="T137" s="176">
        <v>2</v>
      </c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24"/>
      <c r="DS137" s="124"/>
      <c r="DT137" s="124"/>
      <c r="DU137" s="124"/>
      <c r="DV137" s="124"/>
      <c r="DW137" s="124"/>
      <c r="DX137" s="124"/>
      <c r="DY137" s="124"/>
      <c r="DZ137" s="124"/>
      <c r="EA137" s="124"/>
      <c r="EB137" s="124"/>
      <c r="EC137" s="124"/>
      <c r="ED137" s="124"/>
      <c r="EE137" s="124"/>
      <c r="EF137" s="124"/>
    </row>
    <row r="138" spans="1:136" s="9" customFormat="1" ht="18" hidden="1" customHeight="1" x14ac:dyDescent="0.25">
      <c r="A138" s="779"/>
      <c r="B138" s="780"/>
      <c r="C138" s="586" t="s">
        <v>679</v>
      </c>
      <c r="D138" s="687"/>
      <c r="E138" s="687"/>
      <c r="F138" s="687"/>
      <c r="G138" s="688"/>
      <c r="H138" s="187" t="s">
        <v>322</v>
      </c>
      <c r="I138" s="187" t="s">
        <v>56</v>
      </c>
      <c r="J138" s="187" t="s">
        <v>134</v>
      </c>
      <c r="K138" s="187" t="s">
        <v>623</v>
      </c>
      <c r="L138" s="187" t="s">
        <v>751</v>
      </c>
      <c r="M138" s="256"/>
      <c r="N138" s="256"/>
      <c r="O138" s="256"/>
      <c r="P138" s="256"/>
      <c r="Q138" s="256"/>
      <c r="R138" s="256"/>
      <c r="S138" s="256"/>
      <c r="T138" s="176">
        <v>2</v>
      </c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24"/>
      <c r="DS138" s="124"/>
      <c r="DT138" s="124"/>
      <c r="DU138" s="124"/>
      <c r="DV138" s="124"/>
      <c r="DW138" s="124"/>
      <c r="DX138" s="124"/>
      <c r="DY138" s="124"/>
      <c r="DZ138" s="124"/>
      <c r="EA138" s="124"/>
      <c r="EB138" s="124"/>
      <c r="EC138" s="124"/>
      <c r="ED138" s="124"/>
      <c r="EE138" s="124"/>
      <c r="EF138" s="124"/>
    </row>
    <row r="139" spans="1:136" s="9" customFormat="1" ht="18" hidden="1" customHeight="1" x14ac:dyDescent="0.25">
      <c r="A139" s="779"/>
      <c r="B139" s="780"/>
      <c r="C139" s="586" t="s">
        <v>679</v>
      </c>
      <c r="D139" s="687"/>
      <c r="E139" s="687"/>
      <c r="F139" s="687"/>
      <c r="G139" s="688"/>
      <c r="H139" s="187" t="s">
        <v>322</v>
      </c>
      <c r="I139" s="187" t="s">
        <v>56</v>
      </c>
      <c r="J139" s="187" t="s">
        <v>134</v>
      </c>
      <c r="K139" s="187" t="s">
        <v>623</v>
      </c>
      <c r="L139" s="187" t="s">
        <v>751</v>
      </c>
      <c r="M139" s="256"/>
      <c r="N139" s="256"/>
      <c r="O139" s="256"/>
      <c r="P139" s="256"/>
      <c r="Q139" s="256"/>
      <c r="R139" s="256"/>
      <c r="S139" s="256"/>
      <c r="T139" s="176">
        <v>2</v>
      </c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24"/>
      <c r="DS139" s="124"/>
      <c r="DT139" s="124"/>
      <c r="DU139" s="124"/>
      <c r="DV139" s="124"/>
      <c r="DW139" s="124"/>
      <c r="DX139" s="124"/>
      <c r="DY139" s="124"/>
      <c r="DZ139" s="124"/>
      <c r="EA139" s="124"/>
      <c r="EB139" s="124"/>
      <c r="EC139" s="124"/>
      <c r="ED139" s="124"/>
      <c r="EE139" s="124"/>
      <c r="EF139" s="124"/>
    </row>
    <row r="140" spans="1:136" s="9" customFormat="1" ht="18" hidden="1" customHeight="1" x14ac:dyDescent="0.25">
      <c r="A140" s="779"/>
      <c r="B140" s="780"/>
      <c r="C140" s="586" t="s">
        <v>679</v>
      </c>
      <c r="D140" s="687"/>
      <c r="E140" s="687"/>
      <c r="F140" s="687"/>
      <c r="G140" s="688"/>
      <c r="H140" s="187" t="s">
        <v>322</v>
      </c>
      <c r="I140" s="187" t="s">
        <v>56</v>
      </c>
      <c r="J140" s="187" t="s">
        <v>134</v>
      </c>
      <c r="K140" s="187" t="s">
        <v>623</v>
      </c>
      <c r="L140" s="187" t="s">
        <v>751</v>
      </c>
      <c r="M140" s="256"/>
      <c r="N140" s="256"/>
      <c r="O140" s="256"/>
      <c r="P140" s="256"/>
      <c r="Q140" s="256"/>
      <c r="R140" s="256"/>
      <c r="S140" s="256"/>
      <c r="T140" s="176">
        <v>2</v>
      </c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24"/>
      <c r="DS140" s="124"/>
      <c r="DT140" s="124"/>
      <c r="DU140" s="124"/>
      <c r="DV140" s="124"/>
      <c r="DW140" s="124"/>
      <c r="DX140" s="124"/>
      <c r="DY140" s="124"/>
      <c r="DZ140" s="124"/>
      <c r="EA140" s="124"/>
      <c r="EB140" s="124"/>
      <c r="EC140" s="124"/>
      <c r="ED140" s="124"/>
      <c r="EE140" s="124"/>
      <c r="EF140" s="124"/>
    </row>
    <row r="141" spans="1:136" s="9" customFormat="1" ht="18" hidden="1" customHeight="1" x14ac:dyDescent="0.25">
      <c r="A141" s="779"/>
      <c r="B141" s="780"/>
      <c r="C141" s="586" t="s">
        <v>679</v>
      </c>
      <c r="D141" s="687"/>
      <c r="E141" s="687"/>
      <c r="F141" s="687"/>
      <c r="G141" s="688"/>
      <c r="H141" s="187" t="s">
        <v>322</v>
      </c>
      <c r="I141" s="187" t="s">
        <v>56</v>
      </c>
      <c r="J141" s="187" t="s">
        <v>134</v>
      </c>
      <c r="K141" s="187" t="s">
        <v>623</v>
      </c>
      <c r="L141" s="187" t="s">
        <v>751</v>
      </c>
      <c r="M141" s="256"/>
      <c r="N141" s="256"/>
      <c r="O141" s="256"/>
      <c r="P141" s="256"/>
      <c r="Q141" s="256"/>
      <c r="R141" s="256"/>
      <c r="S141" s="256"/>
      <c r="T141" s="176">
        <v>2</v>
      </c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24"/>
      <c r="DS141" s="124"/>
      <c r="DT141" s="124"/>
      <c r="DU141" s="124"/>
      <c r="DV141" s="124"/>
      <c r="DW141" s="124"/>
      <c r="DX141" s="124"/>
      <c r="DY141" s="124"/>
      <c r="DZ141" s="124"/>
      <c r="EA141" s="124"/>
      <c r="EB141" s="124"/>
      <c r="EC141" s="124"/>
      <c r="ED141" s="124"/>
      <c r="EE141" s="124"/>
      <c r="EF141" s="124"/>
    </row>
    <row r="142" spans="1:136" s="9" customFormat="1" ht="18" hidden="1" customHeight="1" x14ac:dyDescent="0.25">
      <c r="A142" s="779"/>
      <c r="B142" s="780"/>
      <c r="C142" s="679" t="s">
        <v>444</v>
      </c>
      <c r="D142" s="679"/>
      <c r="E142" s="679"/>
      <c r="F142" s="679"/>
      <c r="G142" s="679"/>
      <c r="H142" s="187" t="s">
        <v>322</v>
      </c>
      <c r="I142" s="187" t="s">
        <v>56</v>
      </c>
      <c r="J142" s="187" t="s">
        <v>134</v>
      </c>
      <c r="K142" s="187" t="s">
        <v>409</v>
      </c>
      <c r="L142" s="187" t="s">
        <v>751</v>
      </c>
      <c r="M142" s="791"/>
      <c r="N142" s="256"/>
      <c r="O142" s="256"/>
      <c r="P142" s="256"/>
      <c r="Q142" s="256"/>
      <c r="R142" s="256"/>
      <c r="S142" s="256"/>
      <c r="T142" s="176">
        <v>2</v>
      </c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24"/>
      <c r="DS142" s="124"/>
      <c r="DT142" s="124"/>
      <c r="DU142" s="124"/>
      <c r="DV142" s="124"/>
      <c r="DW142" s="124"/>
      <c r="DX142" s="124"/>
      <c r="DY142" s="124"/>
      <c r="DZ142" s="124"/>
      <c r="EA142" s="124"/>
      <c r="EB142" s="124"/>
      <c r="EC142" s="124"/>
      <c r="ED142" s="124"/>
      <c r="EE142" s="124"/>
      <c r="EF142" s="124"/>
    </row>
    <row r="143" spans="1:136" s="9" customFormat="1" ht="18" hidden="1" customHeight="1" x14ac:dyDescent="0.25">
      <c r="A143" s="779"/>
      <c r="B143" s="780"/>
      <c r="C143" s="679" t="s">
        <v>445</v>
      </c>
      <c r="D143" s="679"/>
      <c r="E143" s="679"/>
      <c r="F143" s="679"/>
      <c r="G143" s="679"/>
      <c r="H143" s="187" t="s">
        <v>322</v>
      </c>
      <c r="I143" s="187" t="s">
        <v>56</v>
      </c>
      <c r="J143" s="187" t="s">
        <v>134</v>
      </c>
      <c r="K143" s="187" t="s">
        <v>211</v>
      </c>
      <c r="L143" s="187" t="s">
        <v>751</v>
      </c>
      <c r="M143" s="791"/>
      <c r="N143" s="256"/>
      <c r="O143" s="256"/>
      <c r="P143" s="256"/>
      <c r="Q143" s="256"/>
      <c r="R143" s="256"/>
      <c r="S143" s="256"/>
      <c r="T143" s="176">
        <v>2</v>
      </c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24"/>
      <c r="DS143" s="124"/>
      <c r="DT143" s="124"/>
      <c r="DU143" s="124"/>
      <c r="DV143" s="124"/>
      <c r="DW143" s="124"/>
      <c r="DX143" s="124"/>
      <c r="DY143" s="124"/>
      <c r="DZ143" s="124"/>
      <c r="EA143" s="124"/>
      <c r="EB143" s="124"/>
      <c r="EC143" s="124"/>
      <c r="ED143" s="124"/>
      <c r="EE143" s="124"/>
      <c r="EF143" s="124"/>
    </row>
    <row r="144" spans="1:136" s="9" customFormat="1" ht="18" hidden="1" customHeight="1" x14ac:dyDescent="0.25">
      <c r="A144" s="772"/>
      <c r="B144" s="773"/>
      <c r="C144" s="636" t="s">
        <v>585</v>
      </c>
      <c r="D144" s="637"/>
      <c r="E144" s="637"/>
      <c r="F144" s="637"/>
      <c r="G144" s="638"/>
      <c r="H144" s="187" t="s">
        <v>322</v>
      </c>
      <c r="I144" s="187" t="s">
        <v>56</v>
      </c>
      <c r="J144" s="187" t="s">
        <v>134</v>
      </c>
      <c r="K144" s="187" t="s">
        <v>780</v>
      </c>
      <c r="L144" s="187" t="s">
        <v>751</v>
      </c>
      <c r="M144" s="146"/>
      <c r="N144" s="256"/>
      <c r="O144" s="256"/>
      <c r="P144" s="256"/>
      <c r="Q144" s="256"/>
      <c r="R144" s="256"/>
      <c r="S144" s="256"/>
      <c r="T144" s="17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24"/>
      <c r="DS144" s="124"/>
      <c r="DT144" s="124"/>
      <c r="DU144" s="124"/>
      <c r="DV144" s="124"/>
      <c r="DW144" s="124"/>
      <c r="DX144" s="124"/>
      <c r="DY144" s="124"/>
      <c r="DZ144" s="124"/>
      <c r="EA144" s="124"/>
      <c r="EB144" s="124"/>
      <c r="EC144" s="124"/>
      <c r="ED144" s="124"/>
      <c r="EE144" s="124"/>
      <c r="EF144" s="124"/>
    </row>
    <row r="145" spans="1:136" s="151" customFormat="1" ht="123.6" customHeight="1" outlineLevel="2" x14ac:dyDescent="0.25">
      <c r="A145" s="201" t="s">
        <v>318</v>
      </c>
      <c r="B145" s="212" t="s">
        <v>1096</v>
      </c>
      <c r="C145" s="187" t="s">
        <v>952</v>
      </c>
      <c r="D145" s="192" t="s">
        <v>980</v>
      </c>
      <c r="E145" s="173" t="s">
        <v>178</v>
      </c>
      <c r="F145" s="174">
        <v>43245</v>
      </c>
      <c r="G145" s="174" t="s">
        <v>321</v>
      </c>
      <c r="H145" s="212" t="s">
        <v>322</v>
      </c>
      <c r="I145" s="212" t="s">
        <v>56</v>
      </c>
      <c r="J145" s="212" t="s">
        <v>953</v>
      </c>
      <c r="K145" s="212"/>
      <c r="L145" s="212"/>
      <c r="M145" s="259"/>
      <c r="N145" s="257"/>
      <c r="O145" s="257"/>
      <c r="P145" s="259">
        <f>P146</f>
        <v>7567.7608</v>
      </c>
      <c r="Q145" s="259"/>
      <c r="R145" s="259"/>
      <c r="S145" s="259"/>
      <c r="T145" s="171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50"/>
      <c r="BS145" s="150"/>
      <c r="BT145" s="150"/>
      <c r="BU145" s="150"/>
      <c r="BV145" s="150"/>
      <c r="BW145" s="150"/>
      <c r="BX145" s="150"/>
      <c r="BY145" s="150"/>
      <c r="BZ145" s="150"/>
      <c r="CA145" s="150"/>
      <c r="CB145" s="150"/>
      <c r="CC145" s="150"/>
      <c r="CD145" s="150"/>
      <c r="CE145" s="150"/>
      <c r="CF145" s="150"/>
      <c r="CG145" s="150"/>
      <c r="CH145" s="150"/>
      <c r="CI145" s="150"/>
      <c r="CJ145" s="150"/>
      <c r="CK145" s="150"/>
      <c r="CL145" s="150"/>
      <c r="CM145" s="150"/>
      <c r="CN145" s="150"/>
      <c r="CO145" s="150"/>
      <c r="CP145" s="150"/>
      <c r="CQ145" s="150"/>
      <c r="CR145" s="150"/>
      <c r="CS145" s="150"/>
      <c r="CT145" s="150"/>
      <c r="CU145" s="150"/>
      <c r="CV145" s="150"/>
      <c r="CW145" s="150"/>
      <c r="CX145" s="150"/>
      <c r="CY145" s="150"/>
      <c r="CZ145" s="150"/>
      <c r="DA145" s="150"/>
      <c r="DB145" s="150"/>
      <c r="DC145" s="150"/>
      <c r="DD145" s="150"/>
      <c r="DE145" s="150"/>
      <c r="DF145" s="150"/>
      <c r="DG145" s="150"/>
      <c r="DH145" s="150"/>
      <c r="DI145" s="150"/>
      <c r="DJ145" s="150"/>
      <c r="DK145" s="150"/>
      <c r="DL145" s="150"/>
      <c r="DM145" s="150"/>
      <c r="DN145" s="150"/>
      <c r="DO145" s="150"/>
      <c r="DP145" s="150"/>
      <c r="DQ145" s="150"/>
      <c r="DR145" s="150"/>
      <c r="DS145" s="150"/>
      <c r="DT145" s="150"/>
      <c r="DU145" s="150"/>
      <c r="DV145" s="150"/>
      <c r="DW145" s="150"/>
      <c r="DX145" s="150"/>
      <c r="DY145" s="150"/>
      <c r="DZ145" s="150"/>
      <c r="EA145" s="150"/>
      <c r="EB145" s="150"/>
      <c r="EC145" s="150"/>
      <c r="ED145" s="150"/>
      <c r="EE145" s="150"/>
      <c r="EF145" s="150"/>
    </row>
    <row r="146" spans="1:136" s="151" customFormat="1" ht="37.5" customHeight="1" outlineLevel="2" x14ac:dyDescent="0.25">
      <c r="A146" s="666"/>
      <c r="B146" s="667"/>
      <c r="C146" s="636" t="s">
        <v>954</v>
      </c>
      <c r="D146" s="637"/>
      <c r="E146" s="637"/>
      <c r="F146" s="637"/>
      <c r="G146" s="638"/>
      <c r="H146" s="212" t="s">
        <v>322</v>
      </c>
      <c r="I146" s="212" t="s">
        <v>56</v>
      </c>
      <c r="J146" s="212" t="s">
        <v>953</v>
      </c>
      <c r="K146" s="212" t="s">
        <v>623</v>
      </c>
      <c r="L146" s="212" t="s">
        <v>751</v>
      </c>
      <c r="M146" s="259"/>
      <c r="N146" s="253"/>
      <c r="O146" s="253"/>
      <c r="P146" s="259">
        <v>7567.7608</v>
      </c>
      <c r="Q146" s="259"/>
      <c r="R146" s="259"/>
      <c r="S146" s="259"/>
      <c r="T146" s="171">
        <v>3</v>
      </c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50"/>
      <c r="BS146" s="150"/>
      <c r="BT146" s="150"/>
      <c r="BU146" s="150"/>
      <c r="BV146" s="150"/>
      <c r="BW146" s="150"/>
      <c r="BX146" s="150"/>
      <c r="BY146" s="150"/>
      <c r="BZ146" s="150"/>
      <c r="CA146" s="150"/>
      <c r="CB146" s="150"/>
      <c r="CC146" s="150"/>
      <c r="CD146" s="150"/>
      <c r="CE146" s="150"/>
      <c r="CF146" s="150"/>
      <c r="CG146" s="150"/>
      <c r="CH146" s="150"/>
      <c r="CI146" s="150"/>
      <c r="CJ146" s="150"/>
      <c r="CK146" s="150"/>
      <c r="CL146" s="150"/>
      <c r="CM146" s="150"/>
      <c r="CN146" s="150"/>
      <c r="CO146" s="150"/>
      <c r="CP146" s="150"/>
      <c r="CQ146" s="150"/>
      <c r="CR146" s="150"/>
      <c r="CS146" s="150"/>
      <c r="CT146" s="150"/>
      <c r="CU146" s="150"/>
      <c r="CV146" s="150"/>
      <c r="CW146" s="150"/>
      <c r="CX146" s="150"/>
      <c r="CY146" s="150"/>
      <c r="CZ146" s="150"/>
      <c r="DA146" s="150"/>
      <c r="DB146" s="150"/>
      <c r="DC146" s="150"/>
      <c r="DD146" s="150"/>
      <c r="DE146" s="150"/>
      <c r="DF146" s="150"/>
      <c r="DG146" s="150"/>
      <c r="DH146" s="150"/>
      <c r="DI146" s="150"/>
      <c r="DJ146" s="150"/>
      <c r="DK146" s="150"/>
      <c r="DL146" s="150"/>
      <c r="DM146" s="150"/>
      <c r="DN146" s="150"/>
      <c r="DO146" s="150"/>
      <c r="DP146" s="150"/>
      <c r="DQ146" s="150"/>
      <c r="DR146" s="150"/>
      <c r="DS146" s="150"/>
      <c r="DT146" s="150"/>
      <c r="DU146" s="150"/>
      <c r="DV146" s="150"/>
      <c r="DW146" s="150"/>
      <c r="DX146" s="150"/>
      <c r="DY146" s="150"/>
      <c r="DZ146" s="150"/>
      <c r="EA146" s="150"/>
      <c r="EB146" s="150"/>
      <c r="EC146" s="150"/>
      <c r="ED146" s="150"/>
      <c r="EE146" s="150"/>
      <c r="EF146" s="150"/>
    </row>
    <row r="147" spans="1:136" s="9" customFormat="1" ht="64.5" customHeight="1" x14ac:dyDescent="0.25">
      <c r="A147" s="689">
        <v>603</v>
      </c>
      <c r="B147" s="689" t="s">
        <v>1097</v>
      </c>
      <c r="C147" s="643" t="s">
        <v>565</v>
      </c>
      <c r="D147" s="190" t="s">
        <v>447</v>
      </c>
      <c r="E147" s="173" t="s">
        <v>178</v>
      </c>
      <c r="F147" s="174">
        <v>41640</v>
      </c>
      <c r="G147" s="174" t="s">
        <v>321</v>
      </c>
      <c r="H147" s="684" t="s">
        <v>322</v>
      </c>
      <c r="I147" s="684" t="s">
        <v>56</v>
      </c>
      <c r="J147" s="684" t="s">
        <v>1081</v>
      </c>
      <c r="K147" s="684"/>
      <c r="L147" s="684"/>
      <c r="M147" s="462">
        <f>M149+M151+M152</f>
        <v>3807.7</v>
      </c>
      <c r="N147" s="812">
        <f t="shared" ref="N147:O147" si="8">N149+N151+N152</f>
        <v>4233.2</v>
      </c>
      <c r="O147" s="812">
        <f t="shared" si="8"/>
        <v>4213.8548300000002</v>
      </c>
      <c r="P147" s="791">
        <f>P149+P151+P152</f>
        <v>4579.8</v>
      </c>
      <c r="Q147" s="791">
        <f>Q149+Q151+Q152+Q150</f>
        <v>4809.7000000000007</v>
      </c>
      <c r="R147" s="791">
        <f t="shared" ref="R147:S147" si="9">R149+R151+R152+R150</f>
        <v>4208.7</v>
      </c>
      <c r="S147" s="791">
        <f t="shared" si="9"/>
        <v>3233.4</v>
      </c>
      <c r="T147" s="708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24"/>
      <c r="DS147" s="124"/>
      <c r="DT147" s="124"/>
      <c r="DU147" s="124"/>
      <c r="DV147" s="124"/>
      <c r="DW147" s="124"/>
      <c r="DX147" s="124"/>
      <c r="DY147" s="124"/>
      <c r="DZ147" s="124"/>
      <c r="EA147" s="124"/>
      <c r="EB147" s="124"/>
      <c r="EC147" s="124"/>
      <c r="ED147" s="124"/>
      <c r="EE147" s="124"/>
      <c r="EF147" s="124"/>
    </row>
    <row r="148" spans="1:136" s="9" customFormat="1" ht="70.5" customHeight="1" x14ac:dyDescent="0.25">
      <c r="A148" s="689"/>
      <c r="B148" s="689"/>
      <c r="C148" s="643"/>
      <c r="D148" s="192" t="s">
        <v>991</v>
      </c>
      <c r="E148" s="193" t="s">
        <v>178</v>
      </c>
      <c r="F148" s="194">
        <v>42370</v>
      </c>
      <c r="G148" s="194">
        <v>44561</v>
      </c>
      <c r="H148" s="684"/>
      <c r="I148" s="684"/>
      <c r="J148" s="684"/>
      <c r="K148" s="684"/>
      <c r="L148" s="684"/>
      <c r="M148" s="464"/>
      <c r="N148" s="812"/>
      <c r="O148" s="812"/>
      <c r="P148" s="791"/>
      <c r="Q148" s="791"/>
      <c r="R148" s="791"/>
      <c r="S148" s="791"/>
      <c r="T148" s="708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24"/>
      <c r="DS148" s="124"/>
      <c r="DT148" s="124"/>
      <c r="DU148" s="124"/>
      <c r="DV148" s="124"/>
      <c r="DW148" s="124"/>
      <c r="DX148" s="124"/>
      <c r="DY148" s="124"/>
      <c r="DZ148" s="124"/>
      <c r="EA148" s="124"/>
      <c r="EB148" s="124"/>
      <c r="EC148" s="124"/>
      <c r="ED148" s="124"/>
      <c r="EE148" s="124"/>
      <c r="EF148" s="124"/>
    </row>
    <row r="149" spans="1:136" s="9" customFormat="1" ht="18" customHeight="1" x14ac:dyDescent="0.25">
      <c r="A149" s="664"/>
      <c r="B149" s="664"/>
      <c r="C149" s="679" t="s">
        <v>441</v>
      </c>
      <c r="D149" s="679"/>
      <c r="E149" s="679"/>
      <c r="F149" s="679"/>
      <c r="G149" s="679"/>
      <c r="H149" s="187" t="s">
        <v>322</v>
      </c>
      <c r="I149" s="187" t="s">
        <v>56</v>
      </c>
      <c r="J149" s="187" t="s">
        <v>1081</v>
      </c>
      <c r="K149" s="187" t="s">
        <v>622</v>
      </c>
      <c r="L149" s="187" t="s">
        <v>751</v>
      </c>
      <c r="M149" s="256">
        <v>2847.7</v>
      </c>
      <c r="N149" s="256">
        <v>3182.4</v>
      </c>
      <c r="O149" s="256">
        <v>3173.7126699999999</v>
      </c>
      <c r="P149" s="146">
        <v>3359.9</v>
      </c>
      <c r="Q149" s="146">
        <v>3522.5</v>
      </c>
      <c r="R149" s="146">
        <v>3143.6</v>
      </c>
      <c r="S149" s="146">
        <v>2632.4</v>
      </c>
      <c r="T149" s="176">
        <v>1</v>
      </c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24"/>
      <c r="DS149" s="124"/>
      <c r="DT149" s="124"/>
      <c r="DU149" s="124"/>
      <c r="DV149" s="124"/>
      <c r="DW149" s="124"/>
      <c r="DX149" s="124"/>
      <c r="DY149" s="124"/>
      <c r="DZ149" s="124"/>
      <c r="EA149" s="124"/>
      <c r="EB149" s="124"/>
      <c r="EC149" s="124"/>
      <c r="ED149" s="124"/>
      <c r="EE149" s="124"/>
      <c r="EF149" s="124"/>
    </row>
    <row r="150" spans="1:136" s="9" customFormat="1" ht="44.25" customHeight="1" x14ac:dyDescent="0.25">
      <c r="A150" s="664"/>
      <c r="B150" s="664"/>
      <c r="C150" s="179" t="s">
        <v>1049</v>
      </c>
      <c r="D150" s="180"/>
      <c r="E150" s="180"/>
      <c r="F150" s="180"/>
      <c r="G150" s="181"/>
      <c r="H150" s="187" t="s">
        <v>322</v>
      </c>
      <c r="I150" s="187" t="s">
        <v>56</v>
      </c>
      <c r="J150" s="187" t="s">
        <v>1081</v>
      </c>
      <c r="K150" s="187" t="s">
        <v>621</v>
      </c>
      <c r="L150" s="187" t="s">
        <v>751</v>
      </c>
      <c r="M150" s="256"/>
      <c r="N150" s="256"/>
      <c r="O150" s="256"/>
      <c r="P150" s="146"/>
      <c r="Q150" s="146">
        <v>1</v>
      </c>
      <c r="R150" s="146">
        <v>1</v>
      </c>
      <c r="S150" s="146">
        <v>1</v>
      </c>
      <c r="T150" s="17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24"/>
      <c r="DS150" s="124"/>
      <c r="DT150" s="124"/>
      <c r="DU150" s="124"/>
      <c r="DV150" s="124"/>
      <c r="DW150" s="124"/>
      <c r="DX150" s="124"/>
      <c r="DY150" s="124"/>
      <c r="DZ150" s="124"/>
      <c r="EA150" s="124"/>
      <c r="EB150" s="124"/>
      <c r="EC150" s="124"/>
      <c r="ED150" s="124"/>
      <c r="EE150" s="124"/>
      <c r="EF150" s="124"/>
    </row>
    <row r="151" spans="1:136" s="9" customFormat="1" ht="29.25" customHeight="1" x14ac:dyDescent="0.25">
      <c r="A151" s="664"/>
      <c r="B151" s="664"/>
      <c r="C151" s="658" t="s">
        <v>443</v>
      </c>
      <c r="D151" s="659"/>
      <c r="E151" s="659"/>
      <c r="F151" s="659"/>
      <c r="G151" s="660"/>
      <c r="H151" s="187" t="s">
        <v>322</v>
      </c>
      <c r="I151" s="187" t="s">
        <v>56</v>
      </c>
      <c r="J151" s="187" t="s">
        <v>1081</v>
      </c>
      <c r="K151" s="187" t="s">
        <v>566</v>
      </c>
      <c r="L151" s="187" t="s">
        <v>751</v>
      </c>
      <c r="M151" s="256">
        <v>860</v>
      </c>
      <c r="N151" s="256">
        <v>950.8</v>
      </c>
      <c r="O151" s="256">
        <v>940.14215999999999</v>
      </c>
      <c r="P151" s="146">
        <v>1028.0999999999999</v>
      </c>
      <c r="Q151" s="146">
        <v>1064.0999999999999</v>
      </c>
      <c r="R151" s="146">
        <v>1064.0999999999999</v>
      </c>
      <c r="S151" s="146">
        <v>600</v>
      </c>
      <c r="T151" s="176">
        <v>1</v>
      </c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24"/>
      <c r="DS151" s="124"/>
      <c r="DT151" s="124"/>
      <c r="DU151" s="124"/>
      <c r="DV151" s="124"/>
      <c r="DW151" s="124"/>
      <c r="DX151" s="124"/>
      <c r="DY151" s="124"/>
      <c r="DZ151" s="124"/>
      <c r="EA151" s="124"/>
      <c r="EB151" s="124"/>
      <c r="EC151" s="124"/>
      <c r="ED151" s="124"/>
      <c r="EE151" s="124"/>
      <c r="EF151" s="124"/>
    </row>
    <row r="152" spans="1:136" s="159" customFormat="1" ht="34.5" customHeight="1" x14ac:dyDescent="0.25">
      <c r="A152" s="664"/>
      <c r="B152" s="664"/>
      <c r="C152" s="636" t="s">
        <v>926</v>
      </c>
      <c r="D152" s="637"/>
      <c r="E152" s="637"/>
      <c r="F152" s="637"/>
      <c r="G152" s="638"/>
      <c r="H152" s="187" t="s">
        <v>322</v>
      </c>
      <c r="I152" s="187" t="s">
        <v>56</v>
      </c>
      <c r="J152" s="187" t="s">
        <v>1082</v>
      </c>
      <c r="K152" s="187" t="s">
        <v>623</v>
      </c>
      <c r="L152" s="187" t="s">
        <v>751</v>
      </c>
      <c r="M152" s="256">
        <v>100</v>
      </c>
      <c r="N152" s="256">
        <v>100</v>
      </c>
      <c r="O152" s="256">
        <v>100</v>
      </c>
      <c r="P152" s="146">
        <v>191.8</v>
      </c>
      <c r="Q152" s="146">
        <v>222.1</v>
      </c>
      <c r="R152" s="146">
        <v>0</v>
      </c>
      <c r="S152" s="146">
        <v>0</v>
      </c>
      <c r="T152" s="176">
        <v>2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  <c r="CW152" s="158"/>
      <c r="CX152" s="158"/>
      <c r="CY152" s="158"/>
      <c r="CZ152" s="158"/>
      <c r="DA152" s="158"/>
      <c r="DB152" s="158"/>
      <c r="DC152" s="158"/>
      <c r="DD152" s="158"/>
      <c r="DE152" s="158"/>
      <c r="DF152" s="158"/>
      <c r="DG152" s="158"/>
      <c r="DH152" s="158"/>
      <c r="DI152" s="158"/>
      <c r="DJ152" s="158"/>
      <c r="DK152" s="158"/>
      <c r="DL152" s="158"/>
      <c r="DM152" s="158"/>
      <c r="DN152" s="158"/>
      <c r="DO152" s="158"/>
      <c r="DP152" s="158"/>
      <c r="DQ152" s="158"/>
    </row>
    <row r="153" spans="1:136" s="159" customFormat="1" ht="131.25" customHeight="1" outlineLevel="1" x14ac:dyDescent="0.25">
      <c r="A153" s="455" t="s">
        <v>318</v>
      </c>
      <c r="B153" s="455" t="s">
        <v>874</v>
      </c>
      <c r="C153" s="759" t="s">
        <v>1083</v>
      </c>
      <c r="D153" s="190" t="s">
        <v>1162</v>
      </c>
      <c r="E153" s="173" t="s">
        <v>181</v>
      </c>
      <c r="F153" s="174">
        <v>43466</v>
      </c>
      <c r="G153" s="174">
        <v>43830</v>
      </c>
      <c r="H153" s="455" t="s">
        <v>322</v>
      </c>
      <c r="I153" s="455" t="s">
        <v>56</v>
      </c>
      <c r="J153" s="455" t="s">
        <v>1084</v>
      </c>
      <c r="K153" s="757"/>
      <c r="L153" s="757"/>
      <c r="M153" s="456"/>
      <c r="N153" s="456"/>
      <c r="O153" s="456"/>
      <c r="P153" s="456">
        <f>P156+P157</f>
        <v>94</v>
      </c>
      <c r="Q153" s="456">
        <f>Q156+Q157</f>
        <v>99.1</v>
      </c>
      <c r="R153" s="456">
        <f t="shared" ref="R153:S153" si="10">R156+R157</f>
        <v>0</v>
      </c>
      <c r="S153" s="456">
        <f t="shared" si="10"/>
        <v>0</v>
      </c>
      <c r="T153" s="480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  <c r="CW153" s="158"/>
      <c r="CX153" s="158"/>
      <c r="CY153" s="158"/>
      <c r="CZ153" s="158"/>
      <c r="DA153" s="158"/>
      <c r="DB153" s="158"/>
      <c r="DC153" s="158"/>
      <c r="DD153" s="158"/>
      <c r="DE153" s="158"/>
      <c r="DF153" s="158"/>
      <c r="DG153" s="158"/>
      <c r="DH153" s="158"/>
      <c r="DI153" s="158"/>
      <c r="DJ153" s="158"/>
      <c r="DK153" s="158"/>
      <c r="DL153" s="158"/>
      <c r="DM153" s="158"/>
      <c r="DN153" s="158"/>
      <c r="DO153" s="158"/>
      <c r="DP153" s="158"/>
      <c r="DQ153" s="158"/>
      <c r="DR153" s="158"/>
      <c r="DS153" s="158"/>
      <c r="DT153" s="158"/>
      <c r="DU153" s="158"/>
      <c r="DV153" s="158"/>
      <c r="DW153" s="158"/>
      <c r="DX153" s="158"/>
      <c r="DY153" s="158"/>
      <c r="DZ153" s="158"/>
      <c r="EA153" s="158"/>
      <c r="EB153" s="158"/>
      <c r="EC153" s="158"/>
      <c r="ED153" s="158"/>
      <c r="EE153" s="158"/>
      <c r="EF153" s="158"/>
    </row>
    <row r="154" spans="1:136" s="159" customFormat="1" ht="95.25" customHeight="1" outlineLevel="1" x14ac:dyDescent="0.25">
      <c r="A154" s="453"/>
      <c r="B154" s="453"/>
      <c r="C154" s="822"/>
      <c r="D154" s="725" t="s">
        <v>1172</v>
      </c>
      <c r="E154" s="266"/>
      <c r="F154" s="267"/>
      <c r="G154" s="267"/>
      <c r="H154" s="453"/>
      <c r="I154" s="453"/>
      <c r="J154" s="453"/>
      <c r="K154" s="816"/>
      <c r="L154" s="816"/>
      <c r="M154" s="457"/>
      <c r="N154" s="457"/>
      <c r="O154" s="457"/>
      <c r="P154" s="457"/>
      <c r="Q154" s="457"/>
      <c r="R154" s="457"/>
      <c r="S154" s="457"/>
      <c r="T154" s="481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  <c r="CW154" s="158"/>
      <c r="CX154" s="158"/>
      <c r="CY154" s="158"/>
      <c r="CZ154" s="158"/>
      <c r="DA154" s="158"/>
      <c r="DB154" s="158"/>
      <c r="DC154" s="158"/>
      <c r="DD154" s="158"/>
      <c r="DE154" s="158"/>
      <c r="DF154" s="158"/>
      <c r="DG154" s="158"/>
      <c r="DH154" s="158"/>
      <c r="DI154" s="158"/>
      <c r="DJ154" s="158"/>
      <c r="DK154" s="158"/>
      <c r="DL154" s="158"/>
      <c r="DM154" s="158"/>
      <c r="DN154" s="158"/>
      <c r="DO154" s="158"/>
      <c r="DP154" s="158"/>
      <c r="DQ154" s="158"/>
      <c r="DR154" s="158"/>
      <c r="DS154" s="158"/>
      <c r="DT154" s="158"/>
      <c r="DU154" s="158"/>
      <c r="DV154" s="158"/>
      <c r="DW154" s="158"/>
      <c r="DX154" s="158"/>
      <c r="DY154" s="158"/>
      <c r="DZ154" s="158"/>
      <c r="EA154" s="158"/>
      <c r="EB154" s="158"/>
      <c r="EC154" s="158"/>
      <c r="ED154" s="158"/>
      <c r="EE154" s="158"/>
      <c r="EF154" s="158"/>
    </row>
    <row r="155" spans="1:136" s="159" customFormat="1" ht="22.5" customHeight="1" outlineLevel="1" x14ac:dyDescent="0.25">
      <c r="A155" s="454"/>
      <c r="B155" s="454"/>
      <c r="C155" s="760"/>
      <c r="D155" s="647"/>
      <c r="E155" s="268"/>
      <c r="F155" s="269"/>
      <c r="G155" s="269"/>
      <c r="H155" s="454"/>
      <c r="I155" s="454"/>
      <c r="J155" s="454"/>
      <c r="K155" s="758"/>
      <c r="L155" s="758"/>
      <c r="M155" s="458"/>
      <c r="N155" s="458"/>
      <c r="O155" s="458"/>
      <c r="P155" s="458"/>
      <c r="Q155" s="458"/>
      <c r="R155" s="458"/>
      <c r="S155" s="458"/>
      <c r="T155" s="482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  <c r="CW155" s="158"/>
      <c r="CX155" s="158"/>
      <c r="CY155" s="158"/>
      <c r="CZ155" s="158"/>
      <c r="DA155" s="158"/>
      <c r="DB155" s="158"/>
      <c r="DC155" s="158"/>
      <c r="DD155" s="158"/>
      <c r="DE155" s="158"/>
      <c r="DF155" s="158"/>
      <c r="DG155" s="158"/>
      <c r="DH155" s="158"/>
      <c r="DI155" s="158"/>
      <c r="DJ155" s="158"/>
      <c r="DK155" s="158"/>
      <c r="DL155" s="158"/>
      <c r="DM155" s="158"/>
      <c r="DN155" s="158"/>
      <c r="DO155" s="158"/>
      <c r="DP155" s="158"/>
      <c r="DQ155" s="158"/>
      <c r="DR155" s="158"/>
      <c r="DS155" s="158"/>
      <c r="DT155" s="158"/>
      <c r="DU155" s="158"/>
      <c r="DV155" s="158"/>
      <c r="DW155" s="158"/>
      <c r="DX155" s="158"/>
      <c r="DY155" s="158"/>
      <c r="DZ155" s="158"/>
      <c r="EA155" s="158"/>
      <c r="EB155" s="158"/>
      <c r="EC155" s="158"/>
      <c r="ED155" s="158"/>
      <c r="EE155" s="158"/>
      <c r="EF155" s="158"/>
    </row>
    <row r="156" spans="1:136" s="159" customFormat="1" ht="21" customHeight="1" outlineLevel="1" x14ac:dyDescent="0.25">
      <c r="A156" s="723"/>
      <c r="B156" s="724"/>
      <c r="C156" s="679" t="s">
        <v>441</v>
      </c>
      <c r="D156" s="679"/>
      <c r="E156" s="679"/>
      <c r="F156" s="679"/>
      <c r="G156" s="679"/>
      <c r="H156" s="187" t="s">
        <v>322</v>
      </c>
      <c r="I156" s="187" t="s">
        <v>56</v>
      </c>
      <c r="J156" s="50" t="s">
        <v>1084</v>
      </c>
      <c r="K156" s="49" t="s">
        <v>622</v>
      </c>
      <c r="L156" s="187" t="s">
        <v>751</v>
      </c>
      <c r="M156" s="256"/>
      <c r="N156" s="256"/>
      <c r="O156" s="256"/>
      <c r="P156" s="256">
        <v>72.400000000000006</v>
      </c>
      <c r="Q156" s="256">
        <v>76.099999999999994</v>
      </c>
      <c r="R156" s="256">
        <v>0</v>
      </c>
      <c r="S156" s="256">
        <v>0</v>
      </c>
      <c r="T156" s="176">
        <v>1</v>
      </c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  <c r="CY156" s="158"/>
      <c r="CZ156" s="158"/>
      <c r="DA156" s="158"/>
      <c r="DB156" s="158"/>
      <c r="DC156" s="158"/>
      <c r="DD156" s="158"/>
      <c r="DE156" s="158"/>
      <c r="DF156" s="158"/>
      <c r="DG156" s="158"/>
      <c r="DH156" s="158"/>
      <c r="DI156" s="158"/>
      <c r="DJ156" s="158"/>
      <c r="DK156" s="158"/>
      <c r="DL156" s="158"/>
      <c r="DM156" s="158"/>
      <c r="DN156" s="158"/>
      <c r="DO156" s="158"/>
      <c r="DP156" s="158"/>
      <c r="DQ156" s="158"/>
      <c r="DR156" s="158"/>
      <c r="DS156" s="158"/>
      <c r="DT156" s="158"/>
      <c r="DU156" s="158"/>
      <c r="DV156" s="158"/>
      <c r="DW156" s="158"/>
      <c r="DX156" s="158"/>
      <c r="DY156" s="158"/>
      <c r="DZ156" s="158"/>
      <c r="EA156" s="158"/>
      <c r="EB156" s="158"/>
      <c r="EC156" s="158"/>
      <c r="ED156" s="158"/>
      <c r="EE156" s="158"/>
      <c r="EF156" s="158"/>
    </row>
    <row r="157" spans="1:136" s="159" customFormat="1" ht="28.5" customHeight="1" outlineLevel="1" x14ac:dyDescent="0.25">
      <c r="A157" s="677"/>
      <c r="B157" s="678"/>
      <c r="C157" s="658" t="s">
        <v>443</v>
      </c>
      <c r="D157" s="659"/>
      <c r="E157" s="659"/>
      <c r="F157" s="659"/>
      <c r="G157" s="660"/>
      <c r="H157" s="212" t="s">
        <v>322</v>
      </c>
      <c r="I157" s="212" t="s">
        <v>56</v>
      </c>
      <c r="J157" s="50" t="s">
        <v>1084</v>
      </c>
      <c r="K157" s="229" t="s">
        <v>566</v>
      </c>
      <c r="L157" s="187" t="s">
        <v>751</v>
      </c>
      <c r="M157" s="253"/>
      <c r="N157" s="253"/>
      <c r="O157" s="253"/>
      <c r="P157" s="253">
        <v>21.6</v>
      </c>
      <c r="Q157" s="253">
        <v>23</v>
      </c>
      <c r="R157" s="253">
        <v>0</v>
      </c>
      <c r="S157" s="253">
        <v>0</v>
      </c>
      <c r="T157" s="171">
        <v>1</v>
      </c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  <c r="CV157" s="158"/>
      <c r="CW157" s="158"/>
      <c r="CX157" s="158"/>
      <c r="CY157" s="158"/>
      <c r="CZ157" s="158"/>
      <c r="DA157" s="158"/>
      <c r="DB157" s="158"/>
      <c r="DC157" s="158"/>
      <c r="DD157" s="158"/>
      <c r="DE157" s="158"/>
      <c r="DF157" s="158"/>
      <c r="DG157" s="158"/>
      <c r="DH157" s="158"/>
      <c r="DI157" s="158"/>
      <c r="DJ157" s="158"/>
      <c r="DK157" s="158"/>
      <c r="DL157" s="158"/>
      <c r="DM157" s="158"/>
      <c r="DN157" s="158"/>
      <c r="DO157" s="158"/>
      <c r="DP157" s="158"/>
      <c r="DQ157" s="158"/>
      <c r="DR157" s="158"/>
      <c r="DS157" s="158"/>
      <c r="DT157" s="158"/>
      <c r="DU157" s="158"/>
      <c r="DV157" s="158"/>
      <c r="DW157" s="158"/>
      <c r="DX157" s="158"/>
      <c r="DY157" s="158"/>
      <c r="DZ157" s="158"/>
      <c r="EA157" s="158"/>
      <c r="EB157" s="158"/>
      <c r="EC157" s="158"/>
      <c r="ED157" s="158"/>
      <c r="EE157" s="158"/>
      <c r="EF157" s="158"/>
    </row>
    <row r="158" spans="1:136" s="9" customFormat="1" ht="94.5" customHeight="1" outlineLevel="1" x14ac:dyDescent="0.25">
      <c r="A158" s="455" t="s">
        <v>318</v>
      </c>
      <c r="B158" s="455" t="s">
        <v>875</v>
      </c>
      <c r="C158" s="817" t="s">
        <v>147</v>
      </c>
      <c r="D158" s="646" t="s">
        <v>382</v>
      </c>
      <c r="E158" s="648" t="s">
        <v>178</v>
      </c>
      <c r="F158" s="650">
        <v>42394</v>
      </c>
      <c r="G158" s="650">
        <v>42735</v>
      </c>
      <c r="H158" s="455" t="s">
        <v>322</v>
      </c>
      <c r="I158" s="455" t="s">
        <v>56</v>
      </c>
      <c r="J158" s="455" t="s">
        <v>446</v>
      </c>
      <c r="K158" s="757"/>
      <c r="L158" s="757"/>
      <c r="M158" s="456">
        <f>M161+M162</f>
        <v>87.7</v>
      </c>
      <c r="N158" s="459">
        <f>N161+N162</f>
        <v>87.7</v>
      </c>
      <c r="O158" s="459">
        <f>O161+O162</f>
        <v>87.7</v>
      </c>
      <c r="P158" s="456"/>
      <c r="Q158" s="456"/>
      <c r="R158" s="456"/>
      <c r="S158" s="456"/>
      <c r="T158" s="480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</row>
    <row r="159" spans="1:136" s="9" customFormat="1" ht="94.5" customHeight="1" outlineLevel="1" x14ac:dyDescent="0.25">
      <c r="A159" s="453"/>
      <c r="B159" s="453"/>
      <c r="C159" s="818"/>
      <c r="D159" s="725"/>
      <c r="E159" s="726"/>
      <c r="F159" s="727"/>
      <c r="G159" s="727"/>
      <c r="H159" s="453"/>
      <c r="I159" s="453"/>
      <c r="J159" s="453"/>
      <c r="K159" s="816"/>
      <c r="L159" s="816"/>
      <c r="M159" s="457"/>
      <c r="N159" s="460"/>
      <c r="O159" s="460"/>
      <c r="P159" s="457"/>
      <c r="Q159" s="457"/>
      <c r="R159" s="457"/>
      <c r="S159" s="457"/>
      <c r="T159" s="481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</row>
    <row r="160" spans="1:136" s="9" customFormat="1" ht="102" customHeight="1" outlineLevel="1" x14ac:dyDescent="0.25">
      <c r="A160" s="454"/>
      <c r="B160" s="454"/>
      <c r="C160" s="819"/>
      <c r="D160" s="647"/>
      <c r="E160" s="649"/>
      <c r="F160" s="651"/>
      <c r="G160" s="651"/>
      <c r="H160" s="454"/>
      <c r="I160" s="454"/>
      <c r="J160" s="454"/>
      <c r="K160" s="758"/>
      <c r="L160" s="758"/>
      <c r="M160" s="458"/>
      <c r="N160" s="461"/>
      <c r="O160" s="461"/>
      <c r="P160" s="458"/>
      <c r="Q160" s="458"/>
      <c r="R160" s="458"/>
      <c r="S160" s="458"/>
      <c r="T160" s="482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</row>
    <row r="161" spans="1:136" s="9" customFormat="1" ht="21" customHeight="1" outlineLevel="1" x14ac:dyDescent="0.25">
      <c r="A161" s="723"/>
      <c r="B161" s="724"/>
      <c r="C161" s="679" t="s">
        <v>441</v>
      </c>
      <c r="D161" s="679"/>
      <c r="E161" s="679"/>
      <c r="F161" s="679"/>
      <c r="G161" s="679"/>
      <c r="H161" s="187" t="s">
        <v>322</v>
      </c>
      <c r="I161" s="187" t="s">
        <v>56</v>
      </c>
      <c r="J161" s="187" t="s">
        <v>446</v>
      </c>
      <c r="K161" s="49" t="s">
        <v>622</v>
      </c>
      <c r="L161" s="187" t="s">
        <v>751</v>
      </c>
      <c r="M161" s="256">
        <v>67.400000000000006</v>
      </c>
      <c r="N161" s="256">
        <v>67.400000000000006</v>
      </c>
      <c r="O161" s="256">
        <v>67.400000000000006</v>
      </c>
      <c r="P161" s="256"/>
      <c r="Q161" s="256"/>
      <c r="R161" s="256"/>
      <c r="S161" s="256"/>
      <c r="T161" s="176">
        <v>1</v>
      </c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</row>
    <row r="162" spans="1:136" s="9" customFormat="1" ht="28.5" customHeight="1" outlineLevel="1" x14ac:dyDescent="0.25">
      <c r="A162" s="677"/>
      <c r="B162" s="678"/>
      <c r="C162" s="658" t="s">
        <v>443</v>
      </c>
      <c r="D162" s="659"/>
      <c r="E162" s="659"/>
      <c r="F162" s="659"/>
      <c r="G162" s="660"/>
      <c r="H162" s="212" t="s">
        <v>322</v>
      </c>
      <c r="I162" s="212" t="s">
        <v>56</v>
      </c>
      <c r="J162" s="212" t="s">
        <v>446</v>
      </c>
      <c r="K162" s="229" t="s">
        <v>566</v>
      </c>
      <c r="L162" s="187" t="s">
        <v>751</v>
      </c>
      <c r="M162" s="256">
        <v>20.3</v>
      </c>
      <c r="N162" s="253">
        <v>20.3</v>
      </c>
      <c r="O162" s="253">
        <v>20.3</v>
      </c>
      <c r="P162" s="253"/>
      <c r="Q162" s="253"/>
      <c r="R162" s="253"/>
      <c r="S162" s="253"/>
      <c r="T162" s="171">
        <v>1</v>
      </c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</row>
    <row r="163" spans="1:136" s="159" customFormat="1" ht="108.75" customHeight="1" outlineLevel="1" x14ac:dyDescent="0.25">
      <c r="A163" s="455" t="s">
        <v>318</v>
      </c>
      <c r="B163" s="455" t="s">
        <v>876</v>
      </c>
      <c r="C163" s="759" t="s">
        <v>986</v>
      </c>
      <c r="D163" s="190" t="s">
        <v>1164</v>
      </c>
      <c r="E163" s="173" t="s">
        <v>181</v>
      </c>
      <c r="F163" s="174">
        <v>43466</v>
      </c>
      <c r="G163" s="174">
        <v>43830</v>
      </c>
      <c r="H163" s="455" t="s">
        <v>322</v>
      </c>
      <c r="I163" s="455" t="s">
        <v>56</v>
      </c>
      <c r="J163" s="455" t="s">
        <v>1085</v>
      </c>
      <c r="K163" s="757"/>
      <c r="L163" s="757"/>
      <c r="M163" s="457"/>
      <c r="N163" s="456"/>
      <c r="O163" s="456"/>
      <c r="P163" s="456">
        <f>P166+P167</f>
        <v>94</v>
      </c>
      <c r="Q163" s="456">
        <f>Q166+Q167</f>
        <v>99.1</v>
      </c>
      <c r="R163" s="456">
        <f t="shared" ref="R163:S163" si="11">R166+R167</f>
        <v>0</v>
      </c>
      <c r="S163" s="456">
        <f t="shared" si="11"/>
        <v>0</v>
      </c>
      <c r="T163" s="480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  <c r="CW163" s="158"/>
      <c r="CX163" s="158"/>
      <c r="CY163" s="158"/>
      <c r="CZ163" s="158"/>
      <c r="DA163" s="158"/>
      <c r="DB163" s="158"/>
      <c r="DC163" s="158"/>
      <c r="DD163" s="158"/>
      <c r="DE163" s="158"/>
      <c r="DF163" s="158"/>
      <c r="DG163" s="158"/>
      <c r="DH163" s="158"/>
      <c r="DI163" s="158"/>
      <c r="DJ163" s="158"/>
      <c r="DK163" s="158"/>
      <c r="DL163" s="158"/>
      <c r="DM163" s="158"/>
      <c r="DN163" s="158"/>
      <c r="DO163" s="158"/>
      <c r="DP163" s="158"/>
      <c r="DQ163" s="158"/>
      <c r="DR163" s="158"/>
      <c r="DS163" s="158"/>
      <c r="DT163" s="158"/>
      <c r="DU163" s="158"/>
      <c r="DV163" s="158"/>
      <c r="DW163" s="158"/>
      <c r="DX163" s="158"/>
      <c r="DY163" s="158"/>
      <c r="DZ163" s="158"/>
      <c r="EA163" s="158"/>
      <c r="EB163" s="158"/>
      <c r="EC163" s="158"/>
      <c r="ED163" s="158"/>
      <c r="EE163" s="158"/>
      <c r="EF163" s="158"/>
    </row>
    <row r="164" spans="1:136" s="159" customFormat="1" ht="57.75" customHeight="1" outlineLevel="1" x14ac:dyDescent="0.25">
      <c r="A164" s="453"/>
      <c r="B164" s="453"/>
      <c r="C164" s="822"/>
      <c r="D164" s="725" t="s">
        <v>1172</v>
      </c>
      <c r="E164" s="726"/>
      <c r="F164" s="727"/>
      <c r="G164" s="727"/>
      <c r="H164" s="453"/>
      <c r="I164" s="453"/>
      <c r="J164" s="453"/>
      <c r="K164" s="816"/>
      <c r="L164" s="816"/>
      <c r="M164" s="457"/>
      <c r="N164" s="457"/>
      <c r="O164" s="457"/>
      <c r="P164" s="457"/>
      <c r="Q164" s="457"/>
      <c r="R164" s="457"/>
      <c r="S164" s="457"/>
      <c r="T164" s="481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  <c r="CY164" s="158"/>
      <c r="CZ164" s="158"/>
      <c r="DA164" s="158"/>
      <c r="DB164" s="158"/>
      <c r="DC164" s="158"/>
      <c r="DD164" s="158"/>
      <c r="DE164" s="158"/>
      <c r="DF164" s="158"/>
      <c r="DG164" s="158"/>
      <c r="DH164" s="158"/>
      <c r="DI164" s="158"/>
      <c r="DJ164" s="158"/>
      <c r="DK164" s="158"/>
      <c r="DL164" s="158"/>
      <c r="DM164" s="158"/>
      <c r="DN164" s="158"/>
      <c r="DO164" s="158"/>
      <c r="DP164" s="158"/>
      <c r="DQ164" s="158"/>
      <c r="DR164" s="158"/>
      <c r="DS164" s="158"/>
      <c r="DT164" s="158"/>
      <c r="DU164" s="158"/>
      <c r="DV164" s="158"/>
      <c r="DW164" s="158"/>
      <c r="DX164" s="158"/>
      <c r="DY164" s="158"/>
      <c r="DZ164" s="158"/>
      <c r="EA164" s="158"/>
      <c r="EB164" s="158"/>
      <c r="EC164" s="158"/>
      <c r="ED164" s="158"/>
      <c r="EE164" s="158"/>
      <c r="EF164" s="158"/>
    </row>
    <row r="165" spans="1:136" s="159" customFormat="1" ht="99" customHeight="1" outlineLevel="1" x14ac:dyDescent="0.25">
      <c r="A165" s="454"/>
      <c r="B165" s="454"/>
      <c r="C165" s="760"/>
      <c r="D165" s="647"/>
      <c r="E165" s="649"/>
      <c r="F165" s="651"/>
      <c r="G165" s="651"/>
      <c r="H165" s="454"/>
      <c r="I165" s="454"/>
      <c r="J165" s="454"/>
      <c r="K165" s="758"/>
      <c r="L165" s="758"/>
      <c r="M165" s="458"/>
      <c r="N165" s="458"/>
      <c r="O165" s="458"/>
      <c r="P165" s="458"/>
      <c r="Q165" s="458"/>
      <c r="R165" s="458"/>
      <c r="S165" s="458"/>
      <c r="T165" s="482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  <c r="CX165" s="158"/>
      <c r="CY165" s="158"/>
      <c r="CZ165" s="158"/>
      <c r="DA165" s="158"/>
      <c r="DB165" s="158"/>
      <c r="DC165" s="158"/>
      <c r="DD165" s="158"/>
      <c r="DE165" s="158"/>
      <c r="DF165" s="158"/>
      <c r="DG165" s="158"/>
      <c r="DH165" s="158"/>
      <c r="DI165" s="158"/>
      <c r="DJ165" s="158"/>
      <c r="DK165" s="158"/>
      <c r="DL165" s="158"/>
      <c r="DM165" s="158"/>
      <c r="DN165" s="158"/>
      <c r="DO165" s="158"/>
      <c r="DP165" s="158"/>
      <c r="DQ165" s="158"/>
      <c r="DR165" s="158"/>
      <c r="DS165" s="158"/>
      <c r="DT165" s="158"/>
      <c r="DU165" s="158"/>
      <c r="DV165" s="158"/>
      <c r="DW165" s="158"/>
      <c r="DX165" s="158"/>
      <c r="DY165" s="158"/>
      <c r="DZ165" s="158"/>
      <c r="EA165" s="158"/>
      <c r="EB165" s="158"/>
      <c r="EC165" s="158"/>
      <c r="ED165" s="158"/>
      <c r="EE165" s="158"/>
      <c r="EF165" s="158"/>
    </row>
    <row r="166" spans="1:136" s="159" customFormat="1" ht="18" customHeight="1" outlineLevel="1" x14ac:dyDescent="0.25">
      <c r="A166" s="723"/>
      <c r="B166" s="724"/>
      <c r="C166" s="679" t="s">
        <v>441</v>
      </c>
      <c r="D166" s="679"/>
      <c r="E166" s="679"/>
      <c r="F166" s="679"/>
      <c r="G166" s="679"/>
      <c r="H166" s="187" t="s">
        <v>322</v>
      </c>
      <c r="I166" s="187" t="s">
        <v>56</v>
      </c>
      <c r="J166" s="64" t="s">
        <v>1085</v>
      </c>
      <c r="K166" s="49" t="s">
        <v>622</v>
      </c>
      <c r="L166" s="187" t="s">
        <v>751</v>
      </c>
      <c r="M166" s="253"/>
      <c r="N166" s="256"/>
      <c r="O166" s="256"/>
      <c r="P166" s="256">
        <v>72.400000000000006</v>
      </c>
      <c r="Q166" s="256">
        <v>76.099999999999994</v>
      </c>
      <c r="R166" s="256">
        <v>0</v>
      </c>
      <c r="S166" s="256">
        <v>0</v>
      </c>
      <c r="T166" s="176">
        <v>1</v>
      </c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  <c r="CY166" s="158"/>
      <c r="CZ166" s="158"/>
      <c r="DA166" s="158"/>
      <c r="DB166" s="158"/>
      <c r="DC166" s="158"/>
      <c r="DD166" s="158"/>
      <c r="DE166" s="158"/>
      <c r="DF166" s="158"/>
      <c r="DG166" s="158"/>
      <c r="DH166" s="158"/>
      <c r="DI166" s="158"/>
      <c r="DJ166" s="158"/>
      <c r="DK166" s="158"/>
      <c r="DL166" s="158"/>
      <c r="DM166" s="158"/>
      <c r="DN166" s="158"/>
      <c r="DO166" s="158"/>
      <c r="DP166" s="158"/>
      <c r="DQ166" s="158"/>
      <c r="DR166" s="158"/>
      <c r="DS166" s="158"/>
      <c r="DT166" s="158"/>
      <c r="DU166" s="158"/>
      <c r="DV166" s="158"/>
      <c r="DW166" s="158"/>
      <c r="DX166" s="158"/>
      <c r="DY166" s="158"/>
      <c r="DZ166" s="158"/>
      <c r="EA166" s="158"/>
      <c r="EB166" s="158"/>
      <c r="EC166" s="158"/>
      <c r="ED166" s="158"/>
      <c r="EE166" s="158"/>
      <c r="EF166" s="158"/>
    </row>
    <row r="167" spans="1:136" s="159" customFormat="1" ht="29.25" customHeight="1" outlineLevel="1" x14ac:dyDescent="0.25">
      <c r="A167" s="677"/>
      <c r="B167" s="678"/>
      <c r="C167" s="658" t="s">
        <v>443</v>
      </c>
      <c r="D167" s="785"/>
      <c r="E167" s="659"/>
      <c r="F167" s="659"/>
      <c r="G167" s="660"/>
      <c r="H167" s="212" t="s">
        <v>322</v>
      </c>
      <c r="I167" s="212" t="s">
        <v>56</v>
      </c>
      <c r="J167" s="64" t="s">
        <v>1085</v>
      </c>
      <c r="K167" s="229" t="s">
        <v>566</v>
      </c>
      <c r="L167" s="187" t="s">
        <v>751</v>
      </c>
      <c r="M167" s="253"/>
      <c r="N167" s="253"/>
      <c r="O167" s="253"/>
      <c r="P167" s="253">
        <v>21.6</v>
      </c>
      <c r="Q167" s="253">
        <v>23</v>
      </c>
      <c r="R167" s="253">
        <v>0</v>
      </c>
      <c r="S167" s="253">
        <v>0</v>
      </c>
      <c r="T167" s="171">
        <v>1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  <c r="CV167" s="158"/>
      <c r="CW167" s="158"/>
      <c r="CX167" s="158"/>
      <c r="CY167" s="158"/>
      <c r="CZ167" s="158"/>
      <c r="DA167" s="158"/>
      <c r="DB167" s="158"/>
      <c r="DC167" s="158"/>
      <c r="DD167" s="158"/>
      <c r="DE167" s="158"/>
      <c r="DF167" s="158"/>
      <c r="DG167" s="158"/>
      <c r="DH167" s="158"/>
      <c r="DI167" s="158"/>
      <c r="DJ167" s="158"/>
      <c r="DK167" s="158"/>
      <c r="DL167" s="158"/>
      <c r="DM167" s="158"/>
      <c r="DN167" s="158"/>
      <c r="DO167" s="158"/>
      <c r="DP167" s="158"/>
      <c r="DQ167" s="158"/>
      <c r="DR167" s="158"/>
      <c r="DS167" s="158"/>
      <c r="DT167" s="158"/>
      <c r="DU167" s="158"/>
      <c r="DV167" s="158"/>
      <c r="DW167" s="158"/>
      <c r="DX167" s="158"/>
      <c r="DY167" s="158"/>
      <c r="DZ167" s="158"/>
      <c r="EA167" s="158"/>
      <c r="EB167" s="158"/>
      <c r="EC167" s="158"/>
      <c r="ED167" s="158"/>
      <c r="EE167" s="158"/>
      <c r="EF167" s="158"/>
    </row>
    <row r="168" spans="1:136" s="9" customFormat="1" ht="105" customHeight="1" outlineLevel="1" x14ac:dyDescent="0.25">
      <c r="A168" s="455" t="s">
        <v>318</v>
      </c>
      <c r="B168" s="455" t="s">
        <v>1098</v>
      </c>
      <c r="C168" s="817" t="s">
        <v>396</v>
      </c>
      <c r="D168" s="646" t="s">
        <v>382</v>
      </c>
      <c r="E168" s="820" t="s">
        <v>178</v>
      </c>
      <c r="F168" s="650">
        <v>42394</v>
      </c>
      <c r="G168" s="650">
        <v>42735</v>
      </c>
      <c r="H168" s="455" t="s">
        <v>322</v>
      </c>
      <c r="I168" s="455" t="s">
        <v>56</v>
      </c>
      <c r="J168" s="455" t="s">
        <v>397</v>
      </c>
      <c r="K168" s="757"/>
      <c r="L168" s="757"/>
      <c r="M168" s="456">
        <f>M171+M172</f>
        <v>87.7</v>
      </c>
      <c r="N168" s="459">
        <f>N171+N172</f>
        <v>87.7</v>
      </c>
      <c r="O168" s="459">
        <f>O171+O172</f>
        <v>87.7</v>
      </c>
      <c r="P168" s="456"/>
      <c r="Q168" s="456"/>
      <c r="R168" s="456"/>
      <c r="S168" s="456"/>
      <c r="T168" s="480"/>
      <c r="U168" s="41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</row>
    <row r="169" spans="1:136" s="9" customFormat="1" ht="108.75" customHeight="1" outlineLevel="1" x14ac:dyDescent="0.25">
      <c r="A169" s="453"/>
      <c r="B169" s="453"/>
      <c r="C169" s="818"/>
      <c r="D169" s="725"/>
      <c r="E169" s="821"/>
      <c r="F169" s="727"/>
      <c r="G169" s="727"/>
      <c r="H169" s="453"/>
      <c r="I169" s="453"/>
      <c r="J169" s="453"/>
      <c r="K169" s="816"/>
      <c r="L169" s="816"/>
      <c r="M169" s="457"/>
      <c r="N169" s="460"/>
      <c r="O169" s="460"/>
      <c r="P169" s="457"/>
      <c r="Q169" s="457"/>
      <c r="R169" s="457"/>
      <c r="S169" s="457"/>
      <c r="T169" s="481"/>
      <c r="U169" s="140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</row>
    <row r="170" spans="1:136" s="9" customFormat="1" ht="13.5" hidden="1" customHeight="1" outlineLevel="1" x14ac:dyDescent="0.25">
      <c r="A170" s="454"/>
      <c r="B170" s="454"/>
      <c r="C170" s="819"/>
      <c r="D170" s="647"/>
      <c r="E170" s="47"/>
      <c r="F170" s="194"/>
      <c r="G170" s="194"/>
      <c r="H170" s="454"/>
      <c r="I170" s="454"/>
      <c r="J170" s="454"/>
      <c r="K170" s="758"/>
      <c r="L170" s="758"/>
      <c r="M170" s="458"/>
      <c r="N170" s="461"/>
      <c r="O170" s="461"/>
      <c r="P170" s="458"/>
      <c r="Q170" s="458"/>
      <c r="R170" s="458"/>
      <c r="S170" s="458"/>
      <c r="T170" s="482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</row>
    <row r="171" spans="1:136" s="9" customFormat="1" ht="18" customHeight="1" outlineLevel="1" x14ac:dyDescent="0.25">
      <c r="A171" s="723"/>
      <c r="B171" s="724"/>
      <c r="C171" s="679" t="s">
        <v>441</v>
      </c>
      <c r="D171" s="790"/>
      <c r="E171" s="679"/>
      <c r="F171" s="679"/>
      <c r="G171" s="679"/>
      <c r="H171" s="187" t="s">
        <v>322</v>
      </c>
      <c r="I171" s="187" t="s">
        <v>56</v>
      </c>
      <c r="J171" s="187" t="s">
        <v>397</v>
      </c>
      <c r="K171" s="49" t="s">
        <v>622</v>
      </c>
      <c r="L171" s="187" t="s">
        <v>751</v>
      </c>
      <c r="M171" s="256">
        <v>67.400000000000006</v>
      </c>
      <c r="N171" s="256">
        <v>67.400000000000006</v>
      </c>
      <c r="O171" s="256">
        <v>67.400000000000006</v>
      </c>
      <c r="P171" s="256"/>
      <c r="Q171" s="256"/>
      <c r="R171" s="256"/>
      <c r="S171" s="256"/>
      <c r="T171" s="176">
        <v>1</v>
      </c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</row>
    <row r="172" spans="1:136" s="9" customFormat="1" ht="29.25" customHeight="1" outlineLevel="1" x14ac:dyDescent="0.25">
      <c r="A172" s="677"/>
      <c r="B172" s="678"/>
      <c r="C172" s="658" t="s">
        <v>443</v>
      </c>
      <c r="D172" s="659"/>
      <c r="E172" s="659"/>
      <c r="F172" s="659"/>
      <c r="G172" s="660"/>
      <c r="H172" s="212" t="s">
        <v>322</v>
      </c>
      <c r="I172" s="212" t="s">
        <v>56</v>
      </c>
      <c r="J172" s="212" t="s">
        <v>397</v>
      </c>
      <c r="K172" s="229" t="s">
        <v>566</v>
      </c>
      <c r="L172" s="187" t="s">
        <v>751</v>
      </c>
      <c r="M172" s="256">
        <v>20.3</v>
      </c>
      <c r="N172" s="253">
        <v>20.3</v>
      </c>
      <c r="O172" s="253">
        <v>20.3</v>
      </c>
      <c r="P172" s="253"/>
      <c r="Q172" s="253"/>
      <c r="R172" s="253"/>
      <c r="S172" s="253"/>
      <c r="T172" s="171">
        <v>1</v>
      </c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</row>
    <row r="173" spans="1:136" s="34" customFormat="1" ht="60" customHeight="1" outlineLevel="1" x14ac:dyDescent="0.25">
      <c r="A173" s="455" t="s">
        <v>318</v>
      </c>
      <c r="B173" s="455" t="s">
        <v>911</v>
      </c>
      <c r="C173" s="646" t="s">
        <v>802</v>
      </c>
      <c r="D173" s="646" t="s">
        <v>993</v>
      </c>
      <c r="E173" s="648" t="s">
        <v>178</v>
      </c>
      <c r="F173" s="650">
        <v>42370</v>
      </c>
      <c r="G173" s="650">
        <v>44561</v>
      </c>
      <c r="H173" s="455" t="s">
        <v>322</v>
      </c>
      <c r="I173" s="455" t="s">
        <v>56</v>
      </c>
      <c r="J173" s="455" t="s">
        <v>1165</v>
      </c>
      <c r="K173" s="757"/>
      <c r="L173" s="455"/>
      <c r="M173" s="462"/>
      <c r="N173" s="459">
        <f>N175</f>
        <v>85</v>
      </c>
      <c r="O173" s="459">
        <f>O175</f>
        <v>85</v>
      </c>
      <c r="P173" s="456">
        <f>P175</f>
        <v>100</v>
      </c>
      <c r="Q173" s="456"/>
      <c r="R173" s="456"/>
      <c r="S173" s="456"/>
      <c r="T173" s="480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</row>
    <row r="174" spans="1:136" s="34" customFormat="1" ht="21.75" customHeight="1" outlineLevel="1" x14ac:dyDescent="0.25">
      <c r="A174" s="454"/>
      <c r="B174" s="454"/>
      <c r="C174" s="647"/>
      <c r="D174" s="647"/>
      <c r="E174" s="649"/>
      <c r="F174" s="651"/>
      <c r="G174" s="651"/>
      <c r="H174" s="454"/>
      <c r="I174" s="454"/>
      <c r="J174" s="454"/>
      <c r="K174" s="758"/>
      <c r="L174" s="454"/>
      <c r="M174" s="464"/>
      <c r="N174" s="461"/>
      <c r="O174" s="461"/>
      <c r="P174" s="458"/>
      <c r="Q174" s="458"/>
      <c r="R174" s="458"/>
      <c r="S174" s="458"/>
      <c r="T174" s="482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</row>
    <row r="175" spans="1:136" s="34" customFormat="1" ht="29.25" customHeight="1" outlineLevel="1" x14ac:dyDescent="0.25">
      <c r="A175" s="218"/>
      <c r="B175" s="219"/>
      <c r="C175" s="636" t="s">
        <v>926</v>
      </c>
      <c r="D175" s="637"/>
      <c r="E175" s="637"/>
      <c r="F175" s="637"/>
      <c r="G175" s="638"/>
      <c r="H175" s="212" t="s">
        <v>322</v>
      </c>
      <c r="I175" s="212" t="s">
        <v>56</v>
      </c>
      <c r="J175" s="50" t="s">
        <v>1165</v>
      </c>
      <c r="K175" s="229" t="s">
        <v>623</v>
      </c>
      <c r="L175" s="212" t="s">
        <v>751</v>
      </c>
      <c r="M175" s="146"/>
      <c r="N175" s="253">
        <v>85</v>
      </c>
      <c r="O175" s="253">
        <v>85</v>
      </c>
      <c r="P175" s="253">
        <v>100</v>
      </c>
      <c r="Q175" s="253"/>
      <c r="R175" s="253"/>
      <c r="S175" s="253"/>
      <c r="T175" s="171">
        <v>1</v>
      </c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</row>
    <row r="176" spans="1:136" s="9" customFormat="1" ht="33.75" customHeight="1" outlineLevel="1" x14ac:dyDescent="0.25">
      <c r="A176" s="455" t="s">
        <v>318</v>
      </c>
      <c r="B176" s="455" t="s">
        <v>912</v>
      </c>
      <c r="C176" s="646" t="s">
        <v>673</v>
      </c>
      <c r="D176" s="646" t="s">
        <v>994</v>
      </c>
      <c r="E176" s="648" t="s">
        <v>178</v>
      </c>
      <c r="F176" s="650">
        <v>42370</v>
      </c>
      <c r="G176" s="650">
        <v>44561</v>
      </c>
      <c r="H176" s="455" t="s">
        <v>322</v>
      </c>
      <c r="I176" s="455" t="s">
        <v>56</v>
      </c>
      <c r="J176" s="455" t="s">
        <v>1166</v>
      </c>
      <c r="K176" s="757"/>
      <c r="L176" s="455"/>
      <c r="M176" s="462">
        <f>M178+M179</f>
        <v>160</v>
      </c>
      <c r="N176" s="459">
        <f>N178+N179</f>
        <v>160</v>
      </c>
      <c r="O176" s="459">
        <f>O178+O179</f>
        <v>160</v>
      </c>
      <c r="P176" s="456">
        <f>P178+P179</f>
        <v>60</v>
      </c>
      <c r="Q176" s="456"/>
      <c r="R176" s="456"/>
      <c r="S176" s="456"/>
      <c r="T176" s="480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</row>
    <row r="177" spans="1:136" s="8" customFormat="1" ht="49.5" customHeight="1" outlineLevel="1" x14ac:dyDescent="0.25">
      <c r="A177" s="454"/>
      <c r="B177" s="454"/>
      <c r="C177" s="647"/>
      <c r="D177" s="647"/>
      <c r="E177" s="649"/>
      <c r="F177" s="651"/>
      <c r="G177" s="651"/>
      <c r="H177" s="454"/>
      <c r="I177" s="454"/>
      <c r="J177" s="454"/>
      <c r="K177" s="758"/>
      <c r="L177" s="454"/>
      <c r="M177" s="464"/>
      <c r="N177" s="461"/>
      <c r="O177" s="461"/>
      <c r="P177" s="458"/>
      <c r="Q177" s="458"/>
      <c r="R177" s="458"/>
      <c r="S177" s="458"/>
      <c r="T177" s="482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</row>
    <row r="178" spans="1:136" s="8" customFormat="1" ht="29.25" customHeight="1" outlineLevel="1" x14ac:dyDescent="0.25">
      <c r="A178" s="723"/>
      <c r="B178" s="724"/>
      <c r="C178" s="636" t="s">
        <v>926</v>
      </c>
      <c r="D178" s="637"/>
      <c r="E178" s="637"/>
      <c r="F178" s="637"/>
      <c r="G178" s="638"/>
      <c r="H178" s="212" t="s">
        <v>322</v>
      </c>
      <c r="I178" s="212" t="s">
        <v>56</v>
      </c>
      <c r="J178" s="50" t="s">
        <v>1166</v>
      </c>
      <c r="K178" s="229" t="s">
        <v>623</v>
      </c>
      <c r="L178" s="212" t="s">
        <v>751</v>
      </c>
      <c r="M178" s="146">
        <v>90</v>
      </c>
      <c r="N178" s="253">
        <v>98</v>
      </c>
      <c r="O178" s="253">
        <v>98</v>
      </c>
      <c r="P178" s="253">
        <v>0</v>
      </c>
      <c r="Q178" s="253"/>
      <c r="R178" s="253"/>
      <c r="S178" s="253"/>
      <c r="T178" s="171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</row>
    <row r="179" spans="1:136" s="8" customFormat="1" ht="29.25" customHeight="1" outlineLevel="1" x14ac:dyDescent="0.25">
      <c r="A179" s="677"/>
      <c r="B179" s="678"/>
      <c r="C179" s="658" t="s">
        <v>337</v>
      </c>
      <c r="D179" s="785"/>
      <c r="E179" s="785"/>
      <c r="F179" s="785"/>
      <c r="G179" s="786"/>
      <c r="H179" s="212" t="s">
        <v>322</v>
      </c>
      <c r="I179" s="212" t="s">
        <v>56</v>
      </c>
      <c r="J179" s="213" t="s">
        <v>1166</v>
      </c>
      <c r="K179" s="229" t="s">
        <v>498</v>
      </c>
      <c r="L179" s="212" t="s">
        <v>751</v>
      </c>
      <c r="M179" s="146">
        <v>70</v>
      </c>
      <c r="N179" s="253">
        <v>62</v>
      </c>
      <c r="O179" s="253">
        <v>62</v>
      </c>
      <c r="P179" s="253">
        <v>60</v>
      </c>
      <c r="Q179" s="253"/>
      <c r="R179" s="253"/>
      <c r="S179" s="253"/>
      <c r="T179" s="171">
        <v>1</v>
      </c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</row>
    <row r="180" spans="1:136" s="135" customFormat="1" ht="33.75" customHeight="1" outlineLevel="1" x14ac:dyDescent="0.25">
      <c r="A180" s="455" t="s">
        <v>318</v>
      </c>
      <c r="B180" s="455" t="s">
        <v>913</v>
      </c>
      <c r="C180" s="646" t="s">
        <v>855</v>
      </c>
      <c r="D180" s="646" t="s">
        <v>994</v>
      </c>
      <c r="E180" s="648" t="s">
        <v>178</v>
      </c>
      <c r="F180" s="650">
        <v>42370</v>
      </c>
      <c r="G180" s="650">
        <v>44561</v>
      </c>
      <c r="H180" s="455" t="s">
        <v>322</v>
      </c>
      <c r="I180" s="455" t="s">
        <v>56</v>
      </c>
      <c r="J180" s="455" t="s">
        <v>856</v>
      </c>
      <c r="K180" s="757"/>
      <c r="L180" s="455"/>
      <c r="M180" s="456"/>
      <c r="N180" s="459">
        <f>N182</f>
        <v>12.36</v>
      </c>
      <c r="O180" s="459">
        <f>O182</f>
        <v>12.36</v>
      </c>
      <c r="P180" s="456">
        <f>P182</f>
        <v>70</v>
      </c>
      <c r="Q180" s="456"/>
      <c r="R180" s="456"/>
      <c r="S180" s="456"/>
      <c r="T180" s="480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34"/>
      <c r="BS180" s="134"/>
      <c r="BT180" s="134"/>
      <c r="BU180" s="134"/>
      <c r="BV180" s="134"/>
      <c r="BW180" s="134"/>
      <c r="BX180" s="134"/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  <c r="CJ180" s="134"/>
      <c r="CK180" s="134"/>
      <c r="CL180" s="134"/>
      <c r="CM180" s="134"/>
      <c r="CN180" s="134"/>
      <c r="CO180" s="134"/>
      <c r="CP180" s="134"/>
      <c r="CQ180" s="134"/>
      <c r="CR180" s="134"/>
      <c r="CS180" s="134"/>
      <c r="CT180" s="134"/>
      <c r="CU180" s="134"/>
      <c r="CV180" s="134"/>
      <c r="CW180" s="134"/>
      <c r="CX180" s="134"/>
      <c r="CY180" s="134"/>
      <c r="CZ180" s="134"/>
      <c r="DA180" s="134"/>
      <c r="DB180" s="134"/>
      <c r="DC180" s="134"/>
      <c r="DD180" s="134"/>
      <c r="DE180" s="134"/>
      <c r="DF180" s="134"/>
      <c r="DG180" s="134"/>
      <c r="DH180" s="134"/>
      <c r="DI180" s="134"/>
      <c r="DJ180" s="134"/>
      <c r="DK180" s="134"/>
      <c r="DL180" s="134"/>
      <c r="DM180" s="134"/>
      <c r="DN180" s="134"/>
      <c r="DO180" s="134"/>
      <c r="DP180" s="134"/>
      <c r="DQ180" s="134"/>
      <c r="DR180" s="134"/>
      <c r="DS180" s="134"/>
      <c r="DT180" s="134"/>
      <c r="DU180" s="134"/>
      <c r="DV180" s="134"/>
      <c r="DW180" s="134"/>
      <c r="DX180" s="134"/>
      <c r="DY180" s="134"/>
      <c r="DZ180" s="134"/>
      <c r="EA180" s="134"/>
      <c r="EB180" s="134"/>
      <c r="EC180" s="134"/>
      <c r="ED180" s="134"/>
      <c r="EE180" s="134"/>
      <c r="EF180" s="134"/>
    </row>
    <row r="181" spans="1:136" s="135" customFormat="1" ht="49.5" customHeight="1" outlineLevel="1" x14ac:dyDescent="0.25">
      <c r="A181" s="454"/>
      <c r="B181" s="454"/>
      <c r="C181" s="647"/>
      <c r="D181" s="647"/>
      <c r="E181" s="649"/>
      <c r="F181" s="651"/>
      <c r="G181" s="651"/>
      <c r="H181" s="454"/>
      <c r="I181" s="454"/>
      <c r="J181" s="454"/>
      <c r="K181" s="758"/>
      <c r="L181" s="454"/>
      <c r="M181" s="458"/>
      <c r="N181" s="461"/>
      <c r="O181" s="461"/>
      <c r="P181" s="458"/>
      <c r="Q181" s="458"/>
      <c r="R181" s="458"/>
      <c r="S181" s="458"/>
      <c r="T181" s="482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34"/>
      <c r="BS181" s="134"/>
      <c r="BT181" s="134"/>
      <c r="BU181" s="134"/>
      <c r="BV181" s="134"/>
      <c r="BW181" s="134"/>
      <c r="BX181" s="134"/>
      <c r="BY181" s="134"/>
      <c r="BZ181" s="134"/>
      <c r="CA181" s="134"/>
      <c r="CB181" s="134"/>
      <c r="CC181" s="134"/>
      <c r="CD181" s="134"/>
      <c r="CE181" s="134"/>
      <c r="CF181" s="134"/>
      <c r="CG181" s="134"/>
      <c r="CH181" s="134"/>
      <c r="CI181" s="134"/>
      <c r="CJ181" s="134"/>
      <c r="CK181" s="134"/>
      <c r="CL181" s="134"/>
      <c r="CM181" s="134"/>
      <c r="CN181" s="134"/>
      <c r="CO181" s="134"/>
      <c r="CP181" s="134"/>
      <c r="CQ181" s="134"/>
      <c r="CR181" s="134"/>
      <c r="CS181" s="134"/>
      <c r="CT181" s="134"/>
      <c r="CU181" s="134"/>
      <c r="CV181" s="134"/>
      <c r="CW181" s="134"/>
      <c r="CX181" s="134"/>
      <c r="CY181" s="134"/>
      <c r="CZ181" s="134"/>
      <c r="DA181" s="134"/>
      <c r="DB181" s="134"/>
      <c r="DC181" s="134"/>
      <c r="DD181" s="134"/>
      <c r="DE181" s="134"/>
      <c r="DF181" s="134"/>
      <c r="DG181" s="134"/>
      <c r="DH181" s="134"/>
      <c r="DI181" s="134"/>
      <c r="DJ181" s="134"/>
      <c r="DK181" s="134"/>
      <c r="DL181" s="134"/>
      <c r="DM181" s="134"/>
      <c r="DN181" s="134"/>
      <c r="DO181" s="134"/>
      <c r="DP181" s="134"/>
      <c r="DQ181" s="134"/>
      <c r="DR181" s="134"/>
      <c r="DS181" s="134"/>
      <c r="DT181" s="134"/>
      <c r="DU181" s="134"/>
      <c r="DV181" s="134"/>
      <c r="DW181" s="134"/>
      <c r="DX181" s="134"/>
      <c r="DY181" s="134"/>
      <c r="DZ181" s="134"/>
      <c r="EA181" s="134"/>
      <c r="EB181" s="134"/>
      <c r="EC181" s="134"/>
      <c r="ED181" s="134"/>
      <c r="EE181" s="134"/>
      <c r="EF181" s="134"/>
    </row>
    <row r="182" spans="1:136" s="135" customFormat="1" ht="33.75" customHeight="1" outlineLevel="1" x14ac:dyDescent="0.25">
      <c r="A182" s="639"/>
      <c r="B182" s="640"/>
      <c r="C182" s="636" t="s">
        <v>926</v>
      </c>
      <c r="D182" s="637"/>
      <c r="E182" s="637"/>
      <c r="F182" s="637"/>
      <c r="G182" s="638"/>
      <c r="H182" s="212" t="s">
        <v>322</v>
      </c>
      <c r="I182" s="212" t="s">
        <v>56</v>
      </c>
      <c r="J182" s="50" t="s">
        <v>856</v>
      </c>
      <c r="K182" s="229" t="s">
        <v>623</v>
      </c>
      <c r="L182" s="212" t="s">
        <v>751</v>
      </c>
      <c r="M182" s="146"/>
      <c r="N182" s="253">
        <v>12.36</v>
      </c>
      <c r="O182" s="253">
        <v>12.36</v>
      </c>
      <c r="P182" s="253">
        <v>70</v>
      </c>
      <c r="Q182" s="253"/>
      <c r="R182" s="253"/>
      <c r="S182" s="253"/>
      <c r="T182" s="171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34"/>
      <c r="BS182" s="134"/>
      <c r="BT182" s="134"/>
      <c r="BU182" s="134"/>
      <c r="BV182" s="134"/>
      <c r="BW182" s="134"/>
      <c r="BX182" s="134"/>
      <c r="BY182" s="134"/>
      <c r="BZ182" s="134"/>
      <c r="CA182" s="134"/>
      <c r="CB182" s="134"/>
      <c r="CC182" s="134"/>
      <c r="CD182" s="134"/>
      <c r="CE182" s="134"/>
      <c r="CF182" s="134"/>
      <c r="CG182" s="134"/>
      <c r="CH182" s="134"/>
      <c r="CI182" s="134"/>
      <c r="CJ182" s="134"/>
      <c r="CK182" s="134"/>
      <c r="CL182" s="134"/>
      <c r="CM182" s="134"/>
      <c r="CN182" s="134"/>
      <c r="CO182" s="134"/>
      <c r="CP182" s="134"/>
      <c r="CQ182" s="134"/>
      <c r="CR182" s="134"/>
      <c r="CS182" s="134"/>
      <c r="CT182" s="134"/>
      <c r="CU182" s="134"/>
      <c r="CV182" s="134"/>
      <c r="CW182" s="134"/>
      <c r="CX182" s="134"/>
      <c r="CY182" s="134"/>
      <c r="CZ182" s="134"/>
      <c r="DA182" s="134"/>
      <c r="DB182" s="134"/>
      <c r="DC182" s="134"/>
      <c r="DD182" s="134"/>
      <c r="DE182" s="134"/>
      <c r="DF182" s="134"/>
      <c r="DG182" s="134"/>
      <c r="DH182" s="134"/>
      <c r="DI182" s="134"/>
      <c r="DJ182" s="134"/>
      <c r="DK182" s="134"/>
      <c r="DL182" s="134"/>
      <c r="DM182" s="134"/>
      <c r="DN182" s="134"/>
      <c r="DO182" s="134"/>
      <c r="DP182" s="134"/>
      <c r="DQ182" s="134"/>
      <c r="DR182" s="134"/>
      <c r="DS182" s="134"/>
      <c r="DT182" s="134"/>
      <c r="DU182" s="134"/>
      <c r="DV182" s="134"/>
      <c r="DW182" s="134"/>
      <c r="DX182" s="134"/>
      <c r="DY182" s="134"/>
      <c r="DZ182" s="134"/>
      <c r="EA182" s="134"/>
      <c r="EB182" s="134"/>
      <c r="EC182" s="134"/>
      <c r="ED182" s="134"/>
      <c r="EE182" s="134"/>
      <c r="EF182" s="134"/>
    </row>
    <row r="183" spans="1:136" s="9" customFormat="1" ht="60.75" customHeight="1" outlineLevel="2" x14ac:dyDescent="0.25">
      <c r="A183" s="465" t="s">
        <v>318</v>
      </c>
      <c r="B183" s="455" t="s">
        <v>1099</v>
      </c>
      <c r="C183" s="711" t="s">
        <v>791</v>
      </c>
      <c r="D183" s="236" t="s">
        <v>57</v>
      </c>
      <c r="E183" s="173" t="s">
        <v>178</v>
      </c>
      <c r="F183" s="174">
        <v>40813</v>
      </c>
      <c r="G183" s="51" t="s">
        <v>321</v>
      </c>
      <c r="H183" s="468" t="s">
        <v>322</v>
      </c>
      <c r="I183" s="455" t="s">
        <v>56</v>
      </c>
      <c r="J183" s="455" t="s">
        <v>1089</v>
      </c>
      <c r="K183" s="757"/>
      <c r="L183" s="757"/>
      <c r="M183" s="462">
        <f>M185+M186+M187+M188+M190+M196</f>
        <v>17438.3</v>
      </c>
      <c r="N183" s="459">
        <f>N185+N186+N187+N188+N190+N196+N197</f>
        <v>20184.870010000002</v>
      </c>
      <c r="O183" s="459">
        <f>O185+O186+O187+O188+O190+O196+O197</f>
        <v>19495.626880000003</v>
      </c>
      <c r="P183" s="456">
        <f>P185+P187+P188+P186+P190+P196+P197</f>
        <v>22126.602770000001</v>
      </c>
      <c r="Q183" s="456">
        <f t="shared" ref="Q183:S183" si="12">Q185+Q187+Q188+Q186+Q190+Q196+Q197</f>
        <v>21451.699999999997</v>
      </c>
      <c r="R183" s="456">
        <f t="shared" si="12"/>
        <v>7965.3</v>
      </c>
      <c r="S183" s="456">
        <f t="shared" si="12"/>
        <v>7847.1</v>
      </c>
      <c r="T183" s="480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24"/>
      <c r="DS183" s="124"/>
      <c r="DT183" s="124"/>
      <c r="DU183" s="124"/>
      <c r="DV183" s="124"/>
      <c r="DW183" s="124"/>
      <c r="DX183" s="124"/>
      <c r="DY183" s="124"/>
      <c r="DZ183" s="124"/>
      <c r="EA183" s="124"/>
      <c r="EB183" s="124"/>
      <c r="EC183" s="124"/>
      <c r="ED183" s="124"/>
      <c r="EE183" s="124"/>
      <c r="EF183" s="124"/>
    </row>
    <row r="184" spans="1:136" s="9" customFormat="1" ht="93.75" customHeight="1" outlineLevel="2" x14ac:dyDescent="0.25">
      <c r="A184" s="467"/>
      <c r="B184" s="454"/>
      <c r="C184" s="712"/>
      <c r="D184" s="237" t="s">
        <v>810</v>
      </c>
      <c r="E184" s="193" t="s">
        <v>178</v>
      </c>
      <c r="F184" s="194">
        <v>42736</v>
      </c>
      <c r="G184" s="194" t="s">
        <v>321</v>
      </c>
      <c r="H184" s="470"/>
      <c r="I184" s="454"/>
      <c r="J184" s="454"/>
      <c r="K184" s="758"/>
      <c r="L184" s="758"/>
      <c r="M184" s="464"/>
      <c r="N184" s="461"/>
      <c r="O184" s="461"/>
      <c r="P184" s="458"/>
      <c r="Q184" s="458"/>
      <c r="R184" s="458"/>
      <c r="S184" s="458"/>
      <c r="T184" s="482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24"/>
      <c r="DS184" s="124"/>
      <c r="DT184" s="124"/>
      <c r="DU184" s="124"/>
      <c r="DV184" s="124"/>
      <c r="DW184" s="124"/>
      <c r="DX184" s="124"/>
      <c r="DY184" s="124"/>
      <c r="DZ184" s="124"/>
      <c r="EA184" s="124"/>
      <c r="EB184" s="124"/>
      <c r="EC184" s="124"/>
      <c r="ED184" s="124"/>
      <c r="EE184" s="124"/>
      <c r="EF184" s="124"/>
    </row>
    <row r="185" spans="1:136" s="9" customFormat="1" ht="18" customHeight="1" outlineLevel="2" x14ac:dyDescent="0.25">
      <c r="A185" s="52"/>
      <c r="B185" s="53"/>
      <c r="C185" s="687" t="s">
        <v>653</v>
      </c>
      <c r="D185" s="687"/>
      <c r="E185" s="687"/>
      <c r="F185" s="687"/>
      <c r="G185" s="688"/>
      <c r="H185" s="187" t="s">
        <v>322</v>
      </c>
      <c r="I185" s="187" t="s">
        <v>56</v>
      </c>
      <c r="J185" s="455" t="s">
        <v>1089</v>
      </c>
      <c r="K185" s="49" t="s">
        <v>622</v>
      </c>
      <c r="L185" s="187" t="s">
        <v>751</v>
      </c>
      <c r="M185" s="146">
        <v>8409.6</v>
      </c>
      <c r="N185" s="256">
        <v>10813.1</v>
      </c>
      <c r="O185" s="256">
        <v>10742.3254</v>
      </c>
      <c r="P185" s="256">
        <v>11733.1</v>
      </c>
      <c r="Q185" s="256">
        <v>12424.9</v>
      </c>
      <c r="R185" s="256">
        <v>6165.3</v>
      </c>
      <c r="S185" s="256">
        <v>6047.1</v>
      </c>
      <c r="T185" s="176">
        <v>1</v>
      </c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24"/>
      <c r="DS185" s="124"/>
      <c r="DT185" s="124"/>
      <c r="DU185" s="124"/>
      <c r="DV185" s="124"/>
      <c r="DW185" s="124"/>
      <c r="DX185" s="124"/>
      <c r="DY185" s="124"/>
      <c r="DZ185" s="124"/>
      <c r="EA185" s="124"/>
      <c r="EB185" s="124"/>
      <c r="EC185" s="124"/>
      <c r="ED185" s="124"/>
      <c r="EE185" s="124"/>
      <c r="EF185" s="124"/>
    </row>
    <row r="186" spans="1:136" s="9" customFormat="1" ht="18" customHeight="1" outlineLevel="2" x14ac:dyDescent="0.25">
      <c r="A186" s="30"/>
      <c r="B186" s="31"/>
      <c r="C186" s="687" t="s">
        <v>442</v>
      </c>
      <c r="D186" s="687"/>
      <c r="E186" s="687"/>
      <c r="F186" s="687"/>
      <c r="G186" s="688"/>
      <c r="H186" s="187" t="s">
        <v>322</v>
      </c>
      <c r="I186" s="187" t="s">
        <v>56</v>
      </c>
      <c r="J186" s="454"/>
      <c r="K186" s="49" t="s">
        <v>621</v>
      </c>
      <c r="L186" s="187" t="s">
        <v>751</v>
      </c>
      <c r="M186" s="146">
        <v>22</v>
      </c>
      <c r="N186" s="256">
        <v>22</v>
      </c>
      <c r="O186" s="256"/>
      <c r="P186" s="256">
        <v>4</v>
      </c>
      <c r="Q186" s="256">
        <v>3.8</v>
      </c>
      <c r="R186" s="256">
        <v>0</v>
      </c>
      <c r="S186" s="256">
        <v>0</v>
      </c>
      <c r="T186" s="176">
        <v>2</v>
      </c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24"/>
      <c r="DS186" s="124"/>
      <c r="DT186" s="124"/>
      <c r="DU186" s="124"/>
      <c r="DV186" s="124"/>
      <c r="DW186" s="124"/>
      <c r="DX186" s="124"/>
      <c r="DY186" s="124"/>
      <c r="DZ186" s="124"/>
      <c r="EA186" s="124"/>
      <c r="EB186" s="124"/>
      <c r="EC186" s="124"/>
      <c r="ED186" s="124"/>
      <c r="EE186" s="124"/>
      <c r="EF186" s="124"/>
    </row>
    <row r="187" spans="1:136" s="9" customFormat="1" ht="27.75" customHeight="1" outlineLevel="2" x14ac:dyDescent="0.25">
      <c r="A187" s="30"/>
      <c r="B187" s="31"/>
      <c r="C187" s="659" t="s">
        <v>443</v>
      </c>
      <c r="D187" s="659"/>
      <c r="E187" s="659"/>
      <c r="F187" s="659"/>
      <c r="G187" s="660"/>
      <c r="H187" s="187" t="s">
        <v>322</v>
      </c>
      <c r="I187" s="187" t="s">
        <v>56</v>
      </c>
      <c r="J187" s="455" t="s">
        <v>1089</v>
      </c>
      <c r="K187" s="229" t="s">
        <v>566</v>
      </c>
      <c r="L187" s="187" t="s">
        <v>751</v>
      </c>
      <c r="M187" s="146">
        <v>2539.6999999999998</v>
      </c>
      <c r="N187" s="253">
        <v>3235.3</v>
      </c>
      <c r="O187" s="253">
        <v>3174.6707000000001</v>
      </c>
      <c r="P187" s="253">
        <v>3543.482</v>
      </c>
      <c r="Q187" s="253">
        <v>3752.7</v>
      </c>
      <c r="R187" s="253">
        <v>1800</v>
      </c>
      <c r="S187" s="253">
        <v>1800</v>
      </c>
      <c r="T187" s="171">
        <v>1</v>
      </c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24"/>
      <c r="DS187" s="124"/>
      <c r="DT187" s="124"/>
      <c r="DU187" s="124"/>
      <c r="DV187" s="124"/>
      <c r="DW187" s="124"/>
      <c r="DX187" s="124"/>
      <c r="DY187" s="124"/>
      <c r="DZ187" s="124"/>
      <c r="EA187" s="124"/>
      <c r="EB187" s="124"/>
      <c r="EC187" s="124"/>
      <c r="ED187" s="124"/>
      <c r="EE187" s="124"/>
      <c r="EF187" s="124"/>
    </row>
    <row r="188" spans="1:136" s="9" customFormat="1" ht="37.5" customHeight="1" outlineLevel="2" x14ac:dyDescent="0.25">
      <c r="A188" s="30"/>
      <c r="B188" s="31"/>
      <c r="C188" s="636" t="s">
        <v>926</v>
      </c>
      <c r="D188" s="637"/>
      <c r="E188" s="637"/>
      <c r="F188" s="637"/>
      <c r="G188" s="638"/>
      <c r="H188" s="187" t="s">
        <v>322</v>
      </c>
      <c r="I188" s="187" t="s">
        <v>56</v>
      </c>
      <c r="J188" s="454"/>
      <c r="K188" s="229" t="s">
        <v>623</v>
      </c>
      <c r="L188" s="187" t="s">
        <v>751</v>
      </c>
      <c r="M188" s="146">
        <v>5571.4</v>
      </c>
      <c r="N188" s="253">
        <v>5499.3700099999996</v>
      </c>
      <c r="O188" s="253">
        <v>4963.6651700000002</v>
      </c>
      <c r="P188" s="253">
        <v>6574.3207700000003</v>
      </c>
      <c r="Q188" s="253">
        <v>4755.1000000000004</v>
      </c>
      <c r="R188" s="253">
        <v>0</v>
      </c>
      <c r="S188" s="253">
        <v>0</v>
      </c>
      <c r="T188" s="171">
        <v>2</v>
      </c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24"/>
      <c r="DS188" s="124"/>
      <c r="DT188" s="124"/>
      <c r="DU188" s="124"/>
      <c r="DV188" s="124"/>
      <c r="DW188" s="124"/>
      <c r="DX188" s="124"/>
      <c r="DY188" s="124"/>
      <c r="DZ188" s="124"/>
      <c r="EA188" s="124"/>
      <c r="EB188" s="124"/>
      <c r="EC188" s="124"/>
      <c r="ED188" s="124"/>
      <c r="EE188" s="124"/>
      <c r="EF188" s="124"/>
    </row>
    <row r="189" spans="1:136" s="9" customFormat="1" ht="18" hidden="1" customHeight="1" outlineLevel="2" x14ac:dyDescent="0.25">
      <c r="A189" s="30"/>
      <c r="B189" s="31"/>
      <c r="C189" s="659" t="s">
        <v>679</v>
      </c>
      <c r="D189" s="659"/>
      <c r="E189" s="659"/>
      <c r="F189" s="659"/>
      <c r="G189" s="660"/>
      <c r="H189" s="187" t="s">
        <v>322</v>
      </c>
      <c r="I189" s="187" t="s">
        <v>56</v>
      </c>
      <c r="J189" s="187" t="s">
        <v>642</v>
      </c>
      <c r="K189" s="229" t="s">
        <v>623</v>
      </c>
      <c r="L189" s="187" t="s">
        <v>751</v>
      </c>
      <c r="M189" s="256"/>
      <c r="N189" s="253"/>
      <c r="O189" s="253"/>
      <c r="P189" s="253"/>
      <c r="Q189" s="253"/>
      <c r="R189" s="253"/>
      <c r="S189" s="253"/>
      <c r="T189" s="171">
        <v>2</v>
      </c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24"/>
      <c r="DS189" s="124"/>
      <c r="DT189" s="124"/>
      <c r="DU189" s="124"/>
      <c r="DV189" s="124"/>
      <c r="DW189" s="124"/>
      <c r="DX189" s="124"/>
      <c r="DY189" s="124"/>
      <c r="DZ189" s="124"/>
      <c r="EA189" s="124"/>
      <c r="EB189" s="124"/>
      <c r="EC189" s="124"/>
      <c r="ED189" s="124"/>
      <c r="EE189" s="124"/>
      <c r="EF189" s="124"/>
    </row>
    <row r="190" spans="1:136" s="9" customFormat="1" ht="18" customHeight="1" outlineLevel="2" x14ac:dyDescent="0.25">
      <c r="A190" s="30"/>
      <c r="B190" s="31"/>
      <c r="C190" s="659" t="s">
        <v>444</v>
      </c>
      <c r="D190" s="659"/>
      <c r="E190" s="659"/>
      <c r="F190" s="659"/>
      <c r="G190" s="660"/>
      <c r="H190" s="187" t="s">
        <v>322</v>
      </c>
      <c r="I190" s="187" t="s">
        <v>56</v>
      </c>
      <c r="J190" s="187" t="s">
        <v>1089</v>
      </c>
      <c r="K190" s="229" t="s">
        <v>409</v>
      </c>
      <c r="L190" s="187" t="s">
        <v>751</v>
      </c>
      <c r="M190" s="146">
        <v>829.4</v>
      </c>
      <c r="N190" s="253">
        <v>548.4</v>
      </c>
      <c r="O190" s="253">
        <v>548.4</v>
      </c>
      <c r="P190" s="253">
        <v>243.2</v>
      </c>
      <c r="Q190" s="253">
        <v>486.7</v>
      </c>
      <c r="R190" s="253">
        <v>0</v>
      </c>
      <c r="S190" s="253">
        <v>0</v>
      </c>
      <c r="T190" s="171">
        <v>2</v>
      </c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24"/>
      <c r="DS190" s="124"/>
      <c r="DT190" s="124"/>
      <c r="DU190" s="124"/>
      <c r="DV190" s="124"/>
      <c r="DW190" s="124"/>
      <c r="DX190" s="124"/>
      <c r="DY190" s="124"/>
      <c r="DZ190" s="124"/>
      <c r="EA190" s="124"/>
      <c r="EB190" s="124"/>
      <c r="EC190" s="124"/>
      <c r="ED190" s="124"/>
      <c r="EE190" s="124"/>
      <c r="EF190" s="124"/>
    </row>
    <row r="191" spans="1:136" s="12" customFormat="1" ht="76.5" hidden="1" customHeight="1" x14ac:dyDescent="0.25">
      <c r="A191" s="54">
        <v>603</v>
      </c>
      <c r="B191" s="55" t="s">
        <v>290</v>
      </c>
      <c r="C191" s="663" t="s">
        <v>201</v>
      </c>
      <c r="D191" s="190" t="s">
        <v>447</v>
      </c>
      <c r="E191" s="173" t="s">
        <v>178</v>
      </c>
      <c r="F191" s="174">
        <v>41640</v>
      </c>
      <c r="G191" s="174" t="s">
        <v>321</v>
      </c>
      <c r="H191" s="684" t="s">
        <v>322</v>
      </c>
      <c r="I191" s="684" t="s">
        <v>56</v>
      </c>
      <c r="J191" s="684" t="s">
        <v>448</v>
      </c>
      <c r="K191" s="684"/>
      <c r="L191" s="684"/>
      <c r="M191" s="146"/>
      <c r="N191" s="713">
        <f>N193+N194+N195</f>
        <v>0</v>
      </c>
      <c r="O191" s="713">
        <f>O193+O194+O195</f>
        <v>0</v>
      </c>
      <c r="P191" s="791"/>
      <c r="Q191" s="791"/>
      <c r="R191" s="791"/>
      <c r="S191" s="791"/>
      <c r="T191" s="708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24"/>
      <c r="DS191" s="124"/>
      <c r="DT191" s="124"/>
      <c r="DU191" s="124"/>
      <c r="DV191" s="124"/>
      <c r="DW191" s="124"/>
      <c r="DX191" s="124"/>
      <c r="DY191" s="124"/>
      <c r="DZ191" s="124"/>
      <c r="EA191" s="124"/>
      <c r="EB191" s="124"/>
      <c r="EC191" s="124"/>
      <c r="ED191" s="124"/>
      <c r="EE191" s="124"/>
      <c r="EF191" s="124"/>
    </row>
    <row r="192" spans="1:136" s="12" customFormat="1" ht="76.5" hidden="1" customHeight="1" x14ac:dyDescent="0.25">
      <c r="A192" s="54"/>
      <c r="B192" s="55"/>
      <c r="C192" s="663"/>
      <c r="D192" s="192" t="s">
        <v>746</v>
      </c>
      <c r="E192" s="193" t="s">
        <v>178</v>
      </c>
      <c r="F192" s="194">
        <v>41640</v>
      </c>
      <c r="G192" s="194">
        <v>42369</v>
      </c>
      <c r="H192" s="684"/>
      <c r="I192" s="684"/>
      <c r="J192" s="684"/>
      <c r="K192" s="684"/>
      <c r="L192" s="684"/>
      <c r="M192" s="146"/>
      <c r="N192" s="713"/>
      <c r="O192" s="713"/>
      <c r="P192" s="791"/>
      <c r="Q192" s="791"/>
      <c r="R192" s="791"/>
      <c r="S192" s="791"/>
      <c r="T192" s="708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24"/>
      <c r="DS192" s="124"/>
      <c r="DT192" s="124"/>
      <c r="DU192" s="124"/>
      <c r="DV192" s="124"/>
      <c r="DW192" s="124"/>
      <c r="DX192" s="124"/>
      <c r="DY192" s="124"/>
      <c r="DZ192" s="124"/>
      <c r="EA192" s="124"/>
      <c r="EB192" s="124"/>
      <c r="EC192" s="124"/>
      <c r="ED192" s="124"/>
      <c r="EE192" s="124"/>
      <c r="EF192" s="124"/>
    </row>
    <row r="193" spans="1:136" s="12" customFormat="1" ht="18" hidden="1" customHeight="1" x14ac:dyDescent="0.25">
      <c r="A193" s="30"/>
      <c r="B193" s="31"/>
      <c r="C193" s="688" t="s">
        <v>137</v>
      </c>
      <c r="D193" s="679"/>
      <c r="E193" s="679"/>
      <c r="F193" s="679"/>
      <c r="G193" s="679"/>
      <c r="H193" s="187" t="s">
        <v>322</v>
      </c>
      <c r="I193" s="187" t="s">
        <v>56</v>
      </c>
      <c r="J193" s="187" t="s">
        <v>448</v>
      </c>
      <c r="K193" s="187" t="s">
        <v>622</v>
      </c>
      <c r="L193" s="187" t="s">
        <v>296</v>
      </c>
      <c r="M193" s="462"/>
      <c r="N193" s="256">
        <v>0</v>
      </c>
      <c r="O193" s="256">
        <v>0</v>
      </c>
      <c r="P193" s="146"/>
      <c r="Q193" s="146"/>
      <c r="R193" s="146"/>
      <c r="S193" s="146"/>
      <c r="T193" s="176">
        <v>1</v>
      </c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24"/>
      <c r="DS193" s="124"/>
      <c r="DT193" s="124"/>
      <c r="DU193" s="124"/>
      <c r="DV193" s="124"/>
      <c r="DW193" s="124"/>
      <c r="DX193" s="124"/>
      <c r="DY193" s="124"/>
      <c r="DZ193" s="124"/>
      <c r="EA193" s="124"/>
      <c r="EB193" s="124"/>
      <c r="EC193" s="124"/>
      <c r="ED193" s="124"/>
      <c r="EE193" s="124"/>
      <c r="EF193" s="124"/>
    </row>
    <row r="194" spans="1:136" s="12" customFormat="1" ht="18" hidden="1" customHeight="1" x14ac:dyDescent="0.25">
      <c r="A194" s="30"/>
      <c r="B194" s="31"/>
      <c r="C194" s="688" t="s">
        <v>299</v>
      </c>
      <c r="D194" s="679"/>
      <c r="E194" s="679"/>
      <c r="F194" s="679"/>
      <c r="G194" s="679"/>
      <c r="H194" s="187" t="s">
        <v>322</v>
      </c>
      <c r="I194" s="187" t="s">
        <v>56</v>
      </c>
      <c r="J194" s="187" t="s">
        <v>448</v>
      </c>
      <c r="K194" s="187" t="s">
        <v>622</v>
      </c>
      <c r="L194" s="187" t="s">
        <v>300</v>
      </c>
      <c r="M194" s="464"/>
      <c r="N194" s="256">
        <v>0</v>
      </c>
      <c r="O194" s="256">
        <v>0</v>
      </c>
      <c r="P194" s="146"/>
      <c r="Q194" s="146"/>
      <c r="R194" s="146"/>
      <c r="S194" s="146"/>
      <c r="T194" s="176">
        <v>1</v>
      </c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24"/>
      <c r="DS194" s="124"/>
      <c r="DT194" s="124"/>
      <c r="DU194" s="124"/>
      <c r="DV194" s="124"/>
      <c r="DW194" s="124"/>
      <c r="DX194" s="124"/>
      <c r="DY194" s="124"/>
      <c r="DZ194" s="124"/>
      <c r="EA194" s="124"/>
      <c r="EB194" s="124"/>
      <c r="EC194" s="124"/>
      <c r="ED194" s="124"/>
      <c r="EE194" s="124"/>
      <c r="EF194" s="124"/>
    </row>
    <row r="195" spans="1:136" s="12" customFormat="1" ht="18" hidden="1" customHeight="1" x14ac:dyDescent="0.25">
      <c r="A195" s="30"/>
      <c r="B195" s="31"/>
      <c r="C195" s="721" t="s">
        <v>624</v>
      </c>
      <c r="D195" s="652"/>
      <c r="E195" s="652"/>
      <c r="F195" s="652"/>
      <c r="G195" s="652"/>
      <c r="H195" s="187" t="s">
        <v>322</v>
      </c>
      <c r="I195" s="187" t="s">
        <v>56</v>
      </c>
      <c r="J195" s="187" t="s">
        <v>448</v>
      </c>
      <c r="K195" s="187" t="s">
        <v>623</v>
      </c>
      <c r="L195" s="187" t="s">
        <v>689</v>
      </c>
      <c r="M195" s="146"/>
      <c r="N195" s="256">
        <v>0</v>
      </c>
      <c r="O195" s="256">
        <v>0</v>
      </c>
      <c r="P195" s="146"/>
      <c r="Q195" s="146"/>
      <c r="R195" s="146"/>
      <c r="S195" s="146"/>
      <c r="T195" s="176">
        <v>2</v>
      </c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24"/>
      <c r="DS195" s="124"/>
      <c r="DT195" s="124"/>
      <c r="DU195" s="124"/>
      <c r="DV195" s="124"/>
      <c r="DW195" s="124"/>
      <c r="DX195" s="124"/>
      <c r="DY195" s="124"/>
      <c r="DZ195" s="124"/>
      <c r="EA195" s="124"/>
      <c r="EB195" s="124"/>
      <c r="EC195" s="124"/>
      <c r="ED195" s="124"/>
      <c r="EE195" s="124"/>
      <c r="EF195" s="124"/>
    </row>
    <row r="196" spans="1:136" s="12" customFormat="1" ht="18" customHeight="1" x14ac:dyDescent="0.25">
      <c r="A196" s="30"/>
      <c r="B196" s="31"/>
      <c r="C196" s="659" t="s">
        <v>674</v>
      </c>
      <c r="D196" s="659"/>
      <c r="E196" s="659"/>
      <c r="F196" s="659"/>
      <c r="G196" s="660"/>
      <c r="H196" s="187" t="s">
        <v>322</v>
      </c>
      <c r="I196" s="187" t="s">
        <v>56</v>
      </c>
      <c r="J196" s="187" t="s">
        <v>1089</v>
      </c>
      <c r="K196" s="187" t="s">
        <v>211</v>
      </c>
      <c r="L196" s="187" t="s">
        <v>751</v>
      </c>
      <c r="M196" s="146">
        <v>66.2</v>
      </c>
      <c r="N196" s="256">
        <v>65.7</v>
      </c>
      <c r="O196" s="256">
        <v>65.7</v>
      </c>
      <c r="P196" s="146">
        <v>27.5</v>
      </c>
      <c r="Q196" s="146">
        <v>27.5</v>
      </c>
      <c r="R196" s="146">
        <v>0</v>
      </c>
      <c r="S196" s="146">
        <v>0</v>
      </c>
      <c r="T196" s="176">
        <v>2</v>
      </c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24"/>
      <c r="DS196" s="124"/>
      <c r="DT196" s="124"/>
      <c r="DU196" s="124"/>
      <c r="DV196" s="124"/>
      <c r="DW196" s="124"/>
      <c r="DX196" s="124"/>
      <c r="DY196" s="124"/>
      <c r="DZ196" s="124"/>
      <c r="EA196" s="124"/>
      <c r="EB196" s="124"/>
      <c r="EC196" s="124"/>
      <c r="ED196" s="124"/>
      <c r="EE196" s="124"/>
      <c r="EF196" s="124"/>
    </row>
    <row r="197" spans="1:136" s="12" customFormat="1" ht="18" customHeight="1" x14ac:dyDescent="0.25">
      <c r="A197" s="32"/>
      <c r="B197" s="33"/>
      <c r="C197" s="659" t="s">
        <v>585</v>
      </c>
      <c r="D197" s="659"/>
      <c r="E197" s="659"/>
      <c r="F197" s="659"/>
      <c r="G197" s="660"/>
      <c r="H197" s="187" t="s">
        <v>322</v>
      </c>
      <c r="I197" s="187" t="s">
        <v>56</v>
      </c>
      <c r="J197" s="187" t="s">
        <v>1089</v>
      </c>
      <c r="K197" s="187" t="s">
        <v>780</v>
      </c>
      <c r="L197" s="187" t="s">
        <v>751</v>
      </c>
      <c r="M197" s="146"/>
      <c r="N197" s="256">
        <v>1</v>
      </c>
      <c r="O197" s="256">
        <v>0.86560999999999999</v>
      </c>
      <c r="P197" s="146">
        <v>1</v>
      </c>
      <c r="Q197" s="146">
        <v>1</v>
      </c>
      <c r="R197" s="146">
        <v>0</v>
      </c>
      <c r="S197" s="146">
        <v>0</v>
      </c>
      <c r="T197" s="176">
        <v>2</v>
      </c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24"/>
      <c r="DS197" s="124"/>
      <c r="DT197" s="124"/>
      <c r="DU197" s="124"/>
      <c r="DV197" s="124"/>
      <c r="DW197" s="124"/>
      <c r="DX197" s="124"/>
      <c r="DY197" s="124"/>
      <c r="DZ197" s="124"/>
      <c r="EA197" s="124"/>
      <c r="EB197" s="124"/>
      <c r="EC197" s="124"/>
      <c r="ED197" s="124"/>
      <c r="EE197" s="124"/>
      <c r="EF197" s="124"/>
    </row>
    <row r="198" spans="1:136" s="9" customFormat="1" ht="75.75" customHeight="1" outlineLevel="1" x14ac:dyDescent="0.25">
      <c r="A198" s="213" t="s">
        <v>318</v>
      </c>
      <c r="B198" s="205" t="s">
        <v>914</v>
      </c>
      <c r="C198" s="186" t="s">
        <v>567</v>
      </c>
      <c r="D198" s="39" t="s">
        <v>995</v>
      </c>
      <c r="E198" s="189" t="s">
        <v>178</v>
      </c>
      <c r="F198" s="40">
        <v>42370</v>
      </c>
      <c r="G198" s="40">
        <v>44561</v>
      </c>
      <c r="H198" s="187" t="s">
        <v>322</v>
      </c>
      <c r="I198" s="187" t="s">
        <v>56</v>
      </c>
      <c r="J198" s="187" t="s">
        <v>568</v>
      </c>
      <c r="K198" s="187"/>
      <c r="L198" s="187"/>
      <c r="M198" s="260">
        <f>M199</f>
        <v>195.8</v>
      </c>
      <c r="N198" s="265">
        <f>N199</f>
        <v>291.3</v>
      </c>
      <c r="O198" s="265">
        <f>O199</f>
        <v>291.00313</v>
      </c>
      <c r="P198" s="146">
        <f>P199</f>
        <v>261.60000000000002</v>
      </c>
      <c r="Q198" s="146">
        <f>Q199</f>
        <v>83</v>
      </c>
      <c r="R198" s="146">
        <f t="shared" ref="R198:S198" si="13">R199</f>
        <v>0</v>
      </c>
      <c r="S198" s="146">
        <f t="shared" si="13"/>
        <v>0</v>
      </c>
      <c r="T198" s="17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24"/>
      <c r="DS198" s="124"/>
      <c r="DT198" s="124"/>
      <c r="DU198" s="124"/>
      <c r="DV198" s="124"/>
      <c r="DW198" s="124"/>
      <c r="DX198" s="124"/>
      <c r="DY198" s="124"/>
      <c r="DZ198" s="124"/>
      <c r="EA198" s="124"/>
      <c r="EB198" s="124"/>
      <c r="EC198" s="124"/>
      <c r="ED198" s="124"/>
      <c r="EE198" s="124"/>
      <c r="EF198" s="124"/>
    </row>
    <row r="199" spans="1:136" s="9" customFormat="1" ht="30" customHeight="1" outlineLevel="1" x14ac:dyDescent="0.25">
      <c r="A199" s="467"/>
      <c r="B199" s="470"/>
      <c r="C199" s="636" t="s">
        <v>926</v>
      </c>
      <c r="D199" s="637"/>
      <c r="E199" s="637"/>
      <c r="F199" s="637"/>
      <c r="G199" s="638"/>
      <c r="H199" s="187" t="s">
        <v>322</v>
      </c>
      <c r="I199" s="187" t="s">
        <v>56</v>
      </c>
      <c r="J199" s="187" t="s">
        <v>568</v>
      </c>
      <c r="K199" s="187" t="s">
        <v>623</v>
      </c>
      <c r="L199" s="187" t="s">
        <v>751</v>
      </c>
      <c r="M199" s="146">
        <v>195.8</v>
      </c>
      <c r="N199" s="256">
        <v>291.3</v>
      </c>
      <c r="O199" s="256">
        <v>291.00313</v>
      </c>
      <c r="P199" s="146">
        <v>261.60000000000002</v>
      </c>
      <c r="Q199" s="146">
        <v>83</v>
      </c>
      <c r="R199" s="146">
        <v>0</v>
      </c>
      <c r="S199" s="146">
        <v>0</v>
      </c>
      <c r="T199" s="176">
        <v>2</v>
      </c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24"/>
      <c r="DS199" s="124"/>
      <c r="DT199" s="124"/>
      <c r="DU199" s="124"/>
      <c r="DV199" s="124"/>
      <c r="DW199" s="124"/>
      <c r="DX199" s="124"/>
      <c r="DY199" s="124"/>
      <c r="DZ199" s="124"/>
      <c r="EA199" s="124"/>
      <c r="EB199" s="124"/>
      <c r="EC199" s="124"/>
      <c r="ED199" s="124"/>
      <c r="EE199" s="124"/>
      <c r="EF199" s="124"/>
    </row>
    <row r="200" spans="1:136" s="9" customFormat="1" ht="69.75" customHeight="1" outlineLevel="1" x14ac:dyDescent="0.25">
      <c r="A200" s="187" t="s">
        <v>318</v>
      </c>
      <c r="B200" s="185" t="s">
        <v>915</v>
      </c>
      <c r="C200" s="234" t="s">
        <v>569</v>
      </c>
      <c r="D200" s="39" t="s">
        <v>996</v>
      </c>
      <c r="E200" s="189" t="s">
        <v>178</v>
      </c>
      <c r="F200" s="40">
        <v>42370</v>
      </c>
      <c r="G200" s="40">
        <v>44561</v>
      </c>
      <c r="H200" s="187" t="s">
        <v>322</v>
      </c>
      <c r="I200" s="187" t="s">
        <v>56</v>
      </c>
      <c r="J200" s="187" t="s">
        <v>570</v>
      </c>
      <c r="K200" s="187"/>
      <c r="L200" s="187"/>
      <c r="M200" s="146">
        <f>M201</f>
        <v>538.70000000000005</v>
      </c>
      <c r="N200" s="265">
        <f>N201</f>
        <v>428.1</v>
      </c>
      <c r="O200" s="265">
        <f>O201</f>
        <v>423.92302999999998</v>
      </c>
      <c r="P200" s="146">
        <f>P201</f>
        <v>551.70000000000005</v>
      </c>
      <c r="Q200" s="146">
        <f t="shared" ref="Q200:S200" si="14">Q201</f>
        <v>353.7</v>
      </c>
      <c r="R200" s="146">
        <f t="shared" si="14"/>
        <v>0</v>
      </c>
      <c r="S200" s="146">
        <f t="shared" si="14"/>
        <v>0</v>
      </c>
      <c r="T200" s="17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24"/>
      <c r="DS200" s="124"/>
      <c r="DT200" s="124"/>
      <c r="DU200" s="124"/>
      <c r="DV200" s="124"/>
      <c r="DW200" s="124"/>
      <c r="DX200" s="124"/>
      <c r="DY200" s="124"/>
      <c r="DZ200" s="124"/>
      <c r="EA200" s="124"/>
      <c r="EB200" s="124"/>
      <c r="EC200" s="124"/>
      <c r="ED200" s="124"/>
      <c r="EE200" s="124"/>
      <c r="EF200" s="124"/>
    </row>
    <row r="201" spans="1:136" s="9" customFormat="1" ht="38.25" customHeight="1" outlineLevel="1" x14ac:dyDescent="0.25">
      <c r="A201" s="723"/>
      <c r="B201" s="724"/>
      <c r="C201" s="636" t="s">
        <v>926</v>
      </c>
      <c r="D201" s="637"/>
      <c r="E201" s="637"/>
      <c r="F201" s="637"/>
      <c r="G201" s="638"/>
      <c r="H201" s="187" t="s">
        <v>322</v>
      </c>
      <c r="I201" s="187" t="s">
        <v>56</v>
      </c>
      <c r="J201" s="187" t="s">
        <v>570</v>
      </c>
      <c r="K201" s="187" t="s">
        <v>623</v>
      </c>
      <c r="L201" s="187" t="s">
        <v>751</v>
      </c>
      <c r="M201" s="146">
        <v>538.70000000000005</v>
      </c>
      <c r="N201" s="256">
        <v>428.1</v>
      </c>
      <c r="O201" s="256">
        <v>423.92302999999998</v>
      </c>
      <c r="P201" s="146">
        <v>551.70000000000005</v>
      </c>
      <c r="Q201" s="146">
        <v>353.7</v>
      </c>
      <c r="R201" s="146">
        <v>0</v>
      </c>
      <c r="S201" s="146">
        <v>0</v>
      </c>
      <c r="T201" s="176">
        <v>2</v>
      </c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24"/>
      <c r="DS201" s="124"/>
      <c r="DT201" s="124"/>
      <c r="DU201" s="124"/>
      <c r="DV201" s="124"/>
      <c r="DW201" s="124"/>
      <c r="DX201" s="124"/>
      <c r="DY201" s="124"/>
      <c r="DZ201" s="124"/>
      <c r="EA201" s="124"/>
      <c r="EB201" s="124"/>
      <c r="EC201" s="124"/>
      <c r="ED201" s="124"/>
      <c r="EE201" s="124"/>
      <c r="EF201" s="124"/>
    </row>
    <row r="202" spans="1:136" s="9" customFormat="1" ht="35.25" hidden="1" customHeight="1" outlineLevel="1" x14ac:dyDescent="0.25">
      <c r="A202" s="677"/>
      <c r="B202" s="678"/>
      <c r="C202" s="768" t="s">
        <v>582</v>
      </c>
      <c r="D202" s="769"/>
      <c r="E202" s="769"/>
      <c r="F202" s="769"/>
      <c r="G202" s="770"/>
      <c r="H202" s="187" t="s">
        <v>322</v>
      </c>
      <c r="I202" s="187" t="s">
        <v>56</v>
      </c>
      <c r="J202" s="187" t="s">
        <v>570</v>
      </c>
      <c r="K202" s="187" t="s">
        <v>307</v>
      </c>
      <c r="L202" s="187" t="s">
        <v>751</v>
      </c>
      <c r="M202" s="146"/>
      <c r="N202" s="256"/>
      <c r="O202" s="256"/>
      <c r="P202" s="146"/>
      <c r="Q202" s="146"/>
      <c r="R202" s="146"/>
      <c r="S202" s="146"/>
      <c r="T202" s="176">
        <v>2</v>
      </c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24"/>
      <c r="DS202" s="124"/>
      <c r="DT202" s="124"/>
      <c r="DU202" s="124"/>
      <c r="DV202" s="124"/>
      <c r="DW202" s="124"/>
      <c r="DX202" s="124"/>
      <c r="DY202" s="124"/>
      <c r="DZ202" s="124"/>
      <c r="EA202" s="124"/>
      <c r="EB202" s="124"/>
      <c r="EC202" s="124"/>
      <c r="ED202" s="124"/>
      <c r="EE202" s="124"/>
      <c r="EF202" s="124"/>
    </row>
    <row r="203" spans="1:136" s="9" customFormat="1" ht="75.75" customHeight="1" outlineLevel="1" x14ac:dyDescent="0.25">
      <c r="A203" s="187" t="s">
        <v>318</v>
      </c>
      <c r="B203" s="185" t="s">
        <v>916</v>
      </c>
      <c r="C203" s="234" t="s">
        <v>217</v>
      </c>
      <c r="D203" s="39" t="s">
        <v>997</v>
      </c>
      <c r="E203" s="189" t="s">
        <v>178</v>
      </c>
      <c r="F203" s="40">
        <v>42370</v>
      </c>
      <c r="G203" s="40">
        <v>44561</v>
      </c>
      <c r="H203" s="187" t="s">
        <v>322</v>
      </c>
      <c r="I203" s="187" t="s">
        <v>56</v>
      </c>
      <c r="J203" s="187" t="s">
        <v>218</v>
      </c>
      <c r="K203" s="187"/>
      <c r="L203" s="187"/>
      <c r="M203" s="146">
        <f>M204</f>
        <v>224.1</v>
      </c>
      <c r="N203" s="265">
        <f>N204</f>
        <v>279.2</v>
      </c>
      <c r="O203" s="265">
        <f>O204</f>
        <v>279.19544000000002</v>
      </c>
      <c r="P203" s="256">
        <f>P204</f>
        <v>283.60000000000002</v>
      </c>
      <c r="Q203" s="256">
        <f t="shared" ref="Q203:S203" si="15">Q204</f>
        <v>275.5</v>
      </c>
      <c r="R203" s="256">
        <f t="shared" si="15"/>
        <v>0</v>
      </c>
      <c r="S203" s="256">
        <f t="shared" si="15"/>
        <v>0</v>
      </c>
      <c r="T203" s="17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24"/>
      <c r="DS203" s="124"/>
      <c r="DT203" s="124"/>
      <c r="DU203" s="124"/>
      <c r="DV203" s="124"/>
      <c r="DW203" s="124"/>
      <c r="DX203" s="124"/>
      <c r="DY203" s="124"/>
      <c r="DZ203" s="124"/>
      <c r="EA203" s="124"/>
      <c r="EB203" s="124"/>
      <c r="EC203" s="124"/>
      <c r="ED203" s="124"/>
      <c r="EE203" s="124"/>
      <c r="EF203" s="124"/>
    </row>
    <row r="204" spans="1:136" s="9" customFormat="1" ht="37.5" customHeight="1" outlineLevel="1" x14ac:dyDescent="0.25">
      <c r="A204" s="723"/>
      <c r="B204" s="724"/>
      <c r="C204" s="636" t="s">
        <v>926</v>
      </c>
      <c r="D204" s="637"/>
      <c r="E204" s="637"/>
      <c r="F204" s="637"/>
      <c r="G204" s="638"/>
      <c r="H204" s="187" t="s">
        <v>322</v>
      </c>
      <c r="I204" s="187" t="s">
        <v>56</v>
      </c>
      <c r="J204" s="187" t="s">
        <v>218</v>
      </c>
      <c r="K204" s="187" t="s">
        <v>623</v>
      </c>
      <c r="L204" s="187" t="s">
        <v>751</v>
      </c>
      <c r="M204" s="146">
        <v>224.1</v>
      </c>
      <c r="N204" s="256">
        <v>279.2</v>
      </c>
      <c r="O204" s="256">
        <v>279.19544000000002</v>
      </c>
      <c r="P204" s="146">
        <v>283.60000000000002</v>
      </c>
      <c r="Q204" s="146">
        <v>275.5</v>
      </c>
      <c r="R204" s="146">
        <v>0</v>
      </c>
      <c r="S204" s="146">
        <v>0</v>
      </c>
      <c r="T204" s="176">
        <v>2</v>
      </c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24"/>
      <c r="DS204" s="124"/>
      <c r="DT204" s="124"/>
      <c r="DU204" s="124"/>
      <c r="DV204" s="124"/>
      <c r="DW204" s="124"/>
      <c r="DX204" s="124"/>
      <c r="DY204" s="124"/>
      <c r="DZ204" s="124"/>
      <c r="EA204" s="124"/>
      <c r="EB204" s="124"/>
      <c r="EC204" s="124"/>
      <c r="ED204" s="124"/>
      <c r="EE204" s="124"/>
      <c r="EF204" s="124"/>
    </row>
    <row r="205" spans="1:136" s="12" customFormat="1" ht="93" hidden="1" customHeight="1" outlineLevel="1" x14ac:dyDescent="0.25">
      <c r="A205" s="187" t="s">
        <v>318</v>
      </c>
      <c r="B205" s="185" t="s">
        <v>291</v>
      </c>
      <c r="C205" s="186" t="s">
        <v>450</v>
      </c>
      <c r="D205" s="39" t="s">
        <v>451</v>
      </c>
      <c r="E205" s="189" t="s">
        <v>178</v>
      </c>
      <c r="F205" s="40">
        <v>41640</v>
      </c>
      <c r="G205" s="40">
        <v>42369</v>
      </c>
      <c r="H205" s="187" t="s">
        <v>322</v>
      </c>
      <c r="I205" s="187" t="s">
        <v>56</v>
      </c>
      <c r="J205" s="187" t="s">
        <v>191</v>
      </c>
      <c r="K205" s="187"/>
      <c r="L205" s="187"/>
      <c r="M205" s="462"/>
      <c r="N205" s="256">
        <f>N206+N207++N208</f>
        <v>0</v>
      </c>
      <c r="O205" s="256">
        <f>O206+O207+O208</f>
        <v>0</v>
      </c>
      <c r="P205" s="146"/>
      <c r="Q205" s="146"/>
      <c r="R205" s="146"/>
      <c r="S205" s="146"/>
      <c r="T205" s="17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24"/>
      <c r="DS205" s="124"/>
      <c r="DT205" s="124"/>
      <c r="DU205" s="124"/>
      <c r="DV205" s="124"/>
      <c r="DW205" s="124"/>
      <c r="DX205" s="124"/>
      <c r="DY205" s="124"/>
      <c r="DZ205" s="124"/>
      <c r="EA205" s="124"/>
      <c r="EB205" s="124"/>
      <c r="EC205" s="124"/>
      <c r="ED205" s="124"/>
      <c r="EE205" s="124"/>
      <c r="EF205" s="124"/>
    </row>
    <row r="206" spans="1:136" s="12" customFormat="1" ht="21" hidden="1" customHeight="1" outlineLevel="1" x14ac:dyDescent="0.25">
      <c r="A206" s="465"/>
      <c r="B206" s="468"/>
      <c r="C206" s="768" t="s">
        <v>186</v>
      </c>
      <c r="D206" s="769"/>
      <c r="E206" s="769"/>
      <c r="F206" s="769"/>
      <c r="G206" s="770"/>
      <c r="H206" s="187" t="s">
        <v>322</v>
      </c>
      <c r="I206" s="187" t="s">
        <v>56</v>
      </c>
      <c r="J206" s="187" t="s">
        <v>191</v>
      </c>
      <c r="K206" s="187" t="s">
        <v>307</v>
      </c>
      <c r="L206" s="187" t="s">
        <v>694</v>
      </c>
      <c r="M206" s="464"/>
      <c r="N206" s="256"/>
      <c r="O206" s="256"/>
      <c r="P206" s="146"/>
      <c r="Q206" s="146"/>
      <c r="R206" s="146"/>
      <c r="S206" s="146"/>
      <c r="T206" s="176">
        <v>2</v>
      </c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24"/>
      <c r="DS206" s="124"/>
      <c r="DT206" s="124"/>
      <c r="DU206" s="124"/>
      <c r="DV206" s="124"/>
      <c r="DW206" s="124"/>
      <c r="DX206" s="124"/>
      <c r="DY206" s="124"/>
      <c r="DZ206" s="124"/>
      <c r="EA206" s="124"/>
      <c r="EB206" s="124"/>
      <c r="EC206" s="124"/>
      <c r="ED206" s="124"/>
      <c r="EE206" s="124"/>
      <c r="EF206" s="124"/>
    </row>
    <row r="207" spans="1:136" s="12" customFormat="1" ht="21.75" hidden="1" customHeight="1" outlineLevel="1" x14ac:dyDescent="0.25">
      <c r="A207" s="466"/>
      <c r="B207" s="469"/>
      <c r="C207" s="768" t="s">
        <v>188</v>
      </c>
      <c r="D207" s="769"/>
      <c r="E207" s="769"/>
      <c r="F207" s="769"/>
      <c r="G207" s="770"/>
      <c r="H207" s="187" t="s">
        <v>322</v>
      </c>
      <c r="I207" s="187" t="s">
        <v>56</v>
      </c>
      <c r="J207" s="187" t="s">
        <v>191</v>
      </c>
      <c r="K207" s="187" t="s">
        <v>307</v>
      </c>
      <c r="L207" s="187" t="s">
        <v>352</v>
      </c>
      <c r="M207" s="146"/>
      <c r="N207" s="256"/>
      <c r="O207" s="256"/>
      <c r="P207" s="146"/>
      <c r="Q207" s="146"/>
      <c r="R207" s="146"/>
      <c r="S207" s="146"/>
      <c r="T207" s="176">
        <v>2</v>
      </c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24"/>
      <c r="DS207" s="124"/>
      <c r="DT207" s="124"/>
      <c r="DU207" s="124"/>
      <c r="DV207" s="124"/>
      <c r="DW207" s="124"/>
      <c r="DX207" s="124"/>
      <c r="DY207" s="124"/>
      <c r="DZ207" s="124"/>
      <c r="EA207" s="124"/>
      <c r="EB207" s="124"/>
      <c r="EC207" s="124"/>
      <c r="ED207" s="124"/>
      <c r="EE207" s="124"/>
      <c r="EF207" s="124"/>
    </row>
    <row r="208" spans="1:136" s="12" customFormat="1" ht="18" hidden="1" customHeight="1" outlineLevel="1" x14ac:dyDescent="0.25">
      <c r="A208" s="467"/>
      <c r="B208" s="470"/>
      <c r="C208" s="586" t="s">
        <v>624</v>
      </c>
      <c r="D208" s="687"/>
      <c r="E208" s="687"/>
      <c r="F208" s="687"/>
      <c r="G208" s="688"/>
      <c r="H208" s="187" t="s">
        <v>322</v>
      </c>
      <c r="I208" s="187" t="s">
        <v>56</v>
      </c>
      <c r="J208" s="187" t="s">
        <v>191</v>
      </c>
      <c r="K208" s="187" t="s">
        <v>307</v>
      </c>
      <c r="L208" s="187" t="s">
        <v>689</v>
      </c>
      <c r="M208" s="146"/>
      <c r="N208" s="256">
        <v>0</v>
      </c>
      <c r="O208" s="256">
        <v>0</v>
      </c>
      <c r="P208" s="146"/>
      <c r="Q208" s="146"/>
      <c r="R208" s="146"/>
      <c r="S208" s="146"/>
      <c r="T208" s="176">
        <v>2</v>
      </c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24"/>
      <c r="DS208" s="124"/>
      <c r="DT208" s="124"/>
      <c r="DU208" s="124"/>
      <c r="DV208" s="124"/>
      <c r="DW208" s="124"/>
      <c r="DX208" s="124"/>
      <c r="DY208" s="124"/>
      <c r="DZ208" s="124"/>
      <c r="EA208" s="124"/>
      <c r="EB208" s="124"/>
      <c r="EC208" s="124"/>
      <c r="ED208" s="124"/>
      <c r="EE208" s="124"/>
      <c r="EF208" s="124"/>
    </row>
    <row r="209" spans="1:136" s="12" customFormat="1" ht="72" hidden="1" customHeight="1" outlineLevel="1" x14ac:dyDescent="0.25">
      <c r="A209" s="187" t="s">
        <v>318</v>
      </c>
      <c r="B209" s="185" t="s">
        <v>292</v>
      </c>
      <c r="C209" s="234" t="s">
        <v>452</v>
      </c>
      <c r="D209" s="39" t="s">
        <v>451</v>
      </c>
      <c r="E209" s="189" t="s">
        <v>178</v>
      </c>
      <c r="F209" s="40">
        <v>41640</v>
      </c>
      <c r="G209" s="40">
        <v>42369</v>
      </c>
      <c r="H209" s="187" t="s">
        <v>322</v>
      </c>
      <c r="I209" s="187" t="s">
        <v>56</v>
      </c>
      <c r="J209" s="187" t="s">
        <v>192</v>
      </c>
      <c r="K209" s="187"/>
      <c r="L209" s="187"/>
      <c r="M209" s="462"/>
      <c r="N209" s="256">
        <f>N210+N211</f>
        <v>0</v>
      </c>
      <c r="O209" s="256">
        <f>O210+O211</f>
        <v>0</v>
      </c>
      <c r="P209" s="146"/>
      <c r="Q209" s="146"/>
      <c r="R209" s="146"/>
      <c r="S209" s="146"/>
      <c r="T209" s="17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24"/>
      <c r="DS209" s="124"/>
      <c r="DT209" s="124"/>
      <c r="DU209" s="124"/>
      <c r="DV209" s="124"/>
      <c r="DW209" s="124"/>
      <c r="DX209" s="124"/>
      <c r="DY209" s="124"/>
      <c r="DZ209" s="124"/>
      <c r="EA209" s="124"/>
      <c r="EB209" s="124"/>
      <c r="EC209" s="124"/>
      <c r="ED209" s="124"/>
      <c r="EE209" s="124"/>
      <c r="EF209" s="124"/>
    </row>
    <row r="210" spans="1:136" s="12" customFormat="1" ht="21.75" hidden="1" customHeight="1" outlineLevel="1" x14ac:dyDescent="0.25">
      <c r="A210" s="723"/>
      <c r="B210" s="724"/>
      <c r="C210" s="768" t="s">
        <v>185</v>
      </c>
      <c r="D210" s="769"/>
      <c r="E210" s="769"/>
      <c r="F210" s="769"/>
      <c r="G210" s="770"/>
      <c r="H210" s="187" t="s">
        <v>322</v>
      </c>
      <c r="I210" s="187" t="s">
        <v>56</v>
      </c>
      <c r="J210" s="187" t="s">
        <v>192</v>
      </c>
      <c r="K210" s="187" t="s">
        <v>307</v>
      </c>
      <c r="L210" s="187" t="s">
        <v>625</v>
      </c>
      <c r="M210" s="464"/>
      <c r="N210" s="256">
        <v>0</v>
      </c>
      <c r="O210" s="256">
        <v>0</v>
      </c>
      <c r="P210" s="146"/>
      <c r="Q210" s="146"/>
      <c r="R210" s="146"/>
      <c r="S210" s="146"/>
      <c r="T210" s="176">
        <v>2</v>
      </c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24"/>
      <c r="DS210" s="124"/>
      <c r="DT210" s="124"/>
      <c r="DU210" s="124"/>
      <c r="DV210" s="124"/>
      <c r="DW210" s="124"/>
      <c r="DX210" s="124"/>
      <c r="DY210" s="124"/>
      <c r="DZ210" s="124"/>
      <c r="EA210" s="124"/>
      <c r="EB210" s="124"/>
      <c r="EC210" s="124"/>
      <c r="ED210" s="124"/>
      <c r="EE210" s="124"/>
      <c r="EF210" s="124"/>
    </row>
    <row r="211" spans="1:136" s="12" customFormat="1" ht="18" hidden="1" customHeight="1" outlineLevel="1" x14ac:dyDescent="0.25">
      <c r="A211" s="677"/>
      <c r="B211" s="678"/>
      <c r="C211" s="586" t="s">
        <v>186</v>
      </c>
      <c r="D211" s="687"/>
      <c r="E211" s="687"/>
      <c r="F211" s="687"/>
      <c r="G211" s="688"/>
      <c r="H211" s="187" t="s">
        <v>322</v>
      </c>
      <c r="I211" s="187" t="s">
        <v>56</v>
      </c>
      <c r="J211" s="187" t="s">
        <v>192</v>
      </c>
      <c r="K211" s="187" t="s">
        <v>307</v>
      </c>
      <c r="L211" s="187" t="s">
        <v>694</v>
      </c>
      <c r="M211" s="146"/>
      <c r="N211" s="256">
        <v>0</v>
      </c>
      <c r="O211" s="256">
        <v>0</v>
      </c>
      <c r="P211" s="146"/>
      <c r="Q211" s="146"/>
      <c r="R211" s="146"/>
      <c r="S211" s="146"/>
      <c r="T211" s="176">
        <v>2</v>
      </c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24"/>
      <c r="DS211" s="124"/>
      <c r="DT211" s="124"/>
      <c r="DU211" s="124"/>
      <c r="DV211" s="124"/>
      <c r="DW211" s="124"/>
      <c r="DX211" s="124"/>
      <c r="DY211" s="124"/>
      <c r="DZ211" s="124"/>
      <c r="EA211" s="124"/>
      <c r="EB211" s="124"/>
      <c r="EC211" s="124"/>
      <c r="ED211" s="124"/>
      <c r="EE211" s="124"/>
      <c r="EF211" s="124"/>
    </row>
    <row r="212" spans="1:136" s="12" customFormat="1" ht="136.5" hidden="1" customHeight="1" outlineLevel="1" x14ac:dyDescent="0.25">
      <c r="A212" s="187" t="s">
        <v>318</v>
      </c>
      <c r="B212" s="185" t="s">
        <v>293</v>
      </c>
      <c r="C212" s="234" t="s">
        <v>529</v>
      </c>
      <c r="D212" s="39" t="s">
        <v>451</v>
      </c>
      <c r="E212" s="189" t="s">
        <v>178</v>
      </c>
      <c r="F212" s="40">
        <v>41640</v>
      </c>
      <c r="G212" s="40">
        <v>42369</v>
      </c>
      <c r="H212" s="187" t="s">
        <v>322</v>
      </c>
      <c r="I212" s="187" t="s">
        <v>56</v>
      </c>
      <c r="J212" s="187" t="s">
        <v>193</v>
      </c>
      <c r="K212" s="187"/>
      <c r="L212" s="187"/>
      <c r="M212" s="146"/>
      <c r="N212" s="256">
        <f>N213+N214</f>
        <v>0</v>
      </c>
      <c r="O212" s="256">
        <f>O213+O214</f>
        <v>0</v>
      </c>
      <c r="P212" s="256"/>
      <c r="Q212" s="256"/>
      <c r="R212" s="256"/>
      <c r="S212" s="256"/>
      <c r="T212" s="17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24"/>
      <c r="DS212" s="124"/>
      <c r="DT212" s="124"/>
      <c r="DU212" s="124"/>
      <c r="DV212" s="124"/>
      <c r="DW212" s="124"/>
      <c r="DX212" s="124"/>
      <c r="DY212" s="124"/>
      <c r="DZ212" s="124"/>
      <c r="EA212" s="124"/>
      <c r="EB212" s="124"/>
      <c r="EC212" s="124"/>
      <c r="ED212" s="124"/>
      <c r="EE212" s="124"/>
      <c r="EF212" s="124"/>
    </row>
    <row r="213" spans="1:136" s="12" customFormat="1" ht="18" hidden="1" customHeight="1" outlineLevel="1" x14ac:dyDescent="0.25">
      <c r="A213" s="723"/>
      <c r="B213" s="724"/>
      <c r="C213" s="586" t="s">
        <v>355</v>
      </c>
      <c r="D213" s="687"/>
      <c r="E213" s="687"/>
      <c r="F213" s="687"/>
      <c r="G213" s="688"/>
      <c r="H213" s="187" t="s">
        <v>322</v>
      </c>
      <c r="I213" s="187" t="s">
        <v>56</v>
      </c>
      <c r="J213" s="187" t="s">
        <v>193</v>
      </c>
      <c r="K213" s="187" t="s">
        <v>307</v>
      </c>
      <c r="L213" s="187" t="s">
        <v>356</v>
      </c>
      <c r="M213" s="146"/>
      <c r="N213" s="256">
        <v>0</v>
      </c>
      <c r="O213" s="256">
        <v>0</v>
      </c>
      <c r="P213" s="146"/>
      <c r="Q213" s="146"/>
      <c r="R213" s="146"/>
      <c r="S213" s="146"/>
      <c r="T213" s="176">
        <v>2</v>
      </c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24"/>
      <c r="DS213" s="124"/>
      <c r="DT213" s="124"/>
      <c r="DU213" s="124"/>
      <c r="DV213" s="124"/>
      <c r="DW213" s="124"/>
      <c r="DX213" s="124"/>
      <c r="DY213" s="124"/>
      <c r="DZ213" s="124"/>
      <c r="EA213" s="124"/>
      <c r="EB213" s="124"/>
      <c r="EC213" s="124"/>
      <c r="ED213" s="124"/>
      <c r="EE213" s="124"/>
      <c r="EF213" s="124"/>
    </row>
    <row r="214" spans="1:136" s="12" customFormat="1" ht="18" hidden="1" customHeight="1" outlineLevel="1" x14ac:dyDescent="0.25">
      <c r="A214" s="675"/>
      <c r="B214" s="676"/>
      <c r="C214" s="679" t="s">
        <v>185</v>
      </c>
      <c r="D214" s="679"/>
      <c r="E214" s="679"/>
      <c r="F214" s="679"/>
      <c r="G214" s="679"/>
      <c r="H214" s="187" t="s">
        <v>322</v>
      </c>
      <c r="I214" s="187" t="s">
        <v>56</v>
      </c>
      <c r="J214" s="187" t="s">
        <v>193</v>
      </c>
      <c r="K214" s="187" t="s">
        <v>307</v>
      </c>
      <c r="L214" s="187" t="s">
        <v>625</v>
      </c>
      <c r="M214" s="146"/>
      <c r="N214" s="256"/>
      <c r="O214" s="256"/>
      <c r="P214" s="146"/>
      <c r="Q214" s="146"/>
      <c r="R214" s="146"/>
      <c r="S214" s="146"/>
      <c r="T214" s="176">
        <v>2</v>
      </c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24"/>
      <c r="DS214" s="124"/>
      <c r="DT214" s="124"/>
      <c r="DU214" s="124"/>
      <c r="DV214" s="124"/>
      <c r="DW214" s="124"/>
      <c r="DX214" s="124"/>
      <c r="DY214" s="124"/>
      <c r="DZ214" s="124"/>
      <c r="EA214" s="124"/>
      <c r="EB214" s="124"/>
      <c r="EC214" s="124"/>
      <c r="ED214" s="124"/>
      <c r="EE214" s="124"/>
      <c r="EF214" s="124"/>
    </row>
    <row r="215" spans="1:136" s="12" customFormat="1" ht="18" hidden="1" customHeight="1" outlineLevel="1" x14ac:dyDescent="0.25">
      <c r="A215" s="677"/>
      <c r="B215" s="678"/>
      <c r="C215" s="586" t="s">
        <v>355</v>
      </c>
      <c r="D215" s="687"/>
      <c r="E215" s="687"/>
      <c r="F215" s="687"/>
      <c r="G215" s="688"/>
      <c r="H215" s="187" t="s">
        <v>322</v>
      </c>
      <c r="I215" s="187" t="s">
        <v>56</v>
      </c>
      <c r="J215" s="187" t="s">
        <v>193</v>
      </c>
      <c r="K215" s="187" t="s">
        <v>623</v>
      </c>
      <c r="L215" s="187" t="s">
        <v>356</v>
      </c>
      <c r="M215" s="146"/>
      <c r="N215" s="256"/>
      <c r="O215" s="256"/>
      <c r="P215" s="146"/>
      <c r="Q215" s="146"/>
      <c r="R215" s="146"/>
      <c r="S215" s="146"/>
      <c r="T215" s="176">
        <v>2</v>
      </c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24"/>
      <c r="DS215" s="124"/>
      <c r="DT215" s="124"/>
      <c r="DU215" s="124"/>
      <c r="DV215" s="124"/>
      <c r="DW215" s="124"/>
      <c r="DX215" s="124"/>
      <c r="DY215" s="124"/>
      <c r="DZ215" s="124"/>
      <c r="EA215" s="124"/>
      <c r="EB215" s="124"/>
      <c r="EC215" s="124"/>
      <c r="ED215" s="124"/>
      <c r="EE215" s="124"/>
      <c r="EF215" s="124"/>
    </row>
    <row r="216" spans="1:136" s="12" customFormat="1" ht="72" hidden="1" customHeight="1" outlineLevel="2" x14ac:dyDescent="0.25">
      <c r="A216" s="684" t="s">
        <v>318</v>
      </c>
      <c r="B216" s="689" t="s">
        <v>562</v>
      </c>
      <c r="C216" s="643" t="s">
        <v>668</v>
      </c>
      <c r="D216" s="190" t="s">
        <v>194</v>
      </c>
      <c r="E216" s="173" t="s">
        <v>178</v>
      </c>
      <c r="F216" s="174">
        <v>38861</v>
      </c>
      <c r="G216" s="173" t="s">
        <v>321</v>
      </c>
      <c r="H216" s="684" t="s">
        <v>322</v>
      </c>
      <c r="I216" s="684" t="s">
        <v>56</v>
      </c>
      <c r="J216" s="684" t="s">
        <v>195</v>
      </c>
      <c r="K216" s="684"/>
      <c r="L216" s="684"/>
      <c r="M216" s="146"/>
      <c r="N216" s="713">
        <f>N218+N219</f>
        <v>0</v>
      </c>
      <c r="O216" s="713">
        <f>O218+O219</f>
        <v>0</v>
      </c>
      <c r="P216" s="462"/>
      <c r="Q216" s="791"/>
      <c r="R216" s="791"/>
      <c r="S216" s="791"/>
      <c r="T216" s="708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24"/>
      <c r="DS216" s="124"/>
      <c r="DT216" s="124"/>
      <c r="DU216" s="124"/>
      <c r="DV216" s="124"/>
      <c r="DW216" s="124"/>
      <c r="DX216" s="124"/>
      <c r="DY216" s="124"/>
      <c r="DZ216" s="124"/>
      <c r="EA216" s="124"/>
      <c r="EB216" s="124"/>
      <c r="EC216" s="124"/>
      <c r="ED216" s="124"/>
      <c r="EE216" s="124"/>
      <c r="EF216" s="124"/>
    </row>
    <row r="217" spans="1:136" s="12" customFormat="1" ht="72" hidden="1" customHeight="1" outlineLevel="2" x14ac:dyDescent="0.25">
      <c r="A217" s="684"/>
      <c r="B217" s="689"/>
      <c r="C217" s="643"/>
      <c r="D217" s="192" t="s">
        <v>530</v>
      </c>
      <c r="E217" s="193" t="s">
        <v>178</v>
      </c>
      <c r="F217" s="194">
        <v>41640</v>
      </c>
      <c r="G217" s="194">
        <v>42369</v>
      </c>
      <c r="H217" s="684"/>
      <c r="I217" s="684"/>
      <c r="J217" s="684"/>
      <c r="K217" s="684"/>
      <c r="L217" s="684"/>
      <c r="M217" s="146"/>
      <c r="N217" s="713"/>
      <c r="O217" s="713"/>
      <c r="P217" s="464"/>
      <c r="Q217" s="791"/>
      <c r="R217" s="791"/>
      <c r="S217" s="791"/>
      <c r="T217" s="708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24"/>
      <c r="DS217" s="124"/>
      <c r="DT217" s="124"/>
      <c r="DU217" s="124"/>
      <c r="DV217" s="124"/>
      <c r="DW217" s="124"/>
      <c r="DX217" s="124"/>
      <c r="DY217" s="124"/>
      <c r="DZ217" s="124"/>
      <c r="EA217" s="124"/>
      <c r="EB217" s="124"/>
      <c r="EC217" s="124"/>
      <c r="ED217" s="124"/>
      <c r="EE217" s="124"/>
      <c r="EF217" s="124"/>
    </row>
    <row r="218" spans="1:136" s="12" customFormat="1" ht="18" hidden="1" customHeight="1" outlineLevel="2" x14ac:dyDescent="0.25">
      <c r="A218" s="692"/>
      <c r="B218" s="692"/>
      <c r="C218" s="679" t="s">
        <v>137</v>
      </c>
      <c r="D218" s="679"/>
      <c r="E218" s="679"/>
      <c r="F218" s="679"/>
      <c r="G218" s="679"/>
      <c r="H218" s="187" t="s">
        <v>322</v>
      </c>
      <c r="I218" s="187" t="s">
        <v>56</v>
      </c>
      <c r="J218" s="187" t="s">
        <v>195</v>
      </c>
      <c r="K218" s="187" t="s">
        <v>410</v>
      </c>
      <c r="L218" s="187" t="s">
        <v>296</v>
      </c>
      <c r="M218" s="146"/>
      <c r="N218" s="256">
        <v>0</v>
      </c>
      <c r="O218" s="256">
        <v>0</v>
      </c>
      <c r="P218" s="146"/>
      <c r="Q218" s="146"/>
      <c r="R218" s="146"/>
      <c r="S218" s="146"/>
      <c r="T218" s="176">
        <v>1</v>
      </c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24"/>
      <c r="DS218" s="124"/>
      <c r="DT218" s="124"/>
      <c r="DU218" s="124"/>
      <c r="DV218" s="124"/>
      <c r="DW218" s="124"/>
      <c r="DX218" s="124"/>
      <c r="DY218" s="124"/>
      <c r="DZ218" s="124"/>
      <c r="EA218" s="124"/>
      <c r="EB218" s="124"/>
      <c r="EC218" s="124"/>
      <c r="ED218" s="124"/>
      <c r="EE218" s="124"/>
      <c r="EF218" s="124"/>
    </row>
    <row r="219" spans="1:136" s="12" customFormat="1" ht="18" hidden="1" customHeight="1" outlineLevel="2" x14ac:dyDescent="0.25">
      <c r="A219" s="692"/>
      <c r="B219" s="692"/>
      <c r="C219" s="679" t="s">
        <v>299</v>
      </c>
      <c r="D219" s="679"/>
      <c r="E219" s="679"/>
      <c r="F219" s="679"/>
      <c r="G219" s="679"/>
      <c r="H219" s="187" t="s">
        <v>322</v>
      </c>
      <c r="I219" s="187" t="s">
        <v>56</v>
      </c>
      <c r="J219" s="187" t="s">
        <v>195</v>
      </c>
      <c r="K219" s="187" t="s">
        <v>410</v>
      </c>
      <c r="L219" s="187" t="s">
        <v>300</v>
      </c>
      <c r="M219" s="146"/>
      <c r="N219" s="256">
        <v>0</v>
      </c>
      <c r="O219" s="256">
        <v>0</v>
      </c>
      <c r="P219" s="146"/>
      <c r="Q219" s="146"/>
      <c r="R219" s="146"/>
      <c r="S219" s="146"/>
      <c r="T219" s="176">
        <v>1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24"/>
      <c r="DS219" s="124"/>
      <c r="DT219" s="124"/>
      <c r="DU219" s="124"/>
      <c r="DV219" s="124"/>
      <c r="DW219" s="124"/>
      <c r="DX219" s="124"/>
      <c r="DY219" s="124"/>
      <c r="DZ219" s="124"/>
      <c r="EA219" s="124"/>
      <c r="EB219" s="124"/>
      <c r="EC219" s="124"/>
      <c r="ED219" s="124"/>
      <c r="EE219" s="124"/>
      <c r="EF219" s="124"/>
    </row>
    <row r="220" spans="1:136" s="12" customFormat="1" ht="74.25" hidden="1" customHeight="1" outlineLevel="2" x14ac:dyDescent="0.25">
      <c r="A220" s="455" t="s">
        <v>318</v>
      </c>
      <c r="B220" s="641" t="s">
        <v>294</v>
      </c>
      <c r="C220" s="670" t="s">
        <v>253</v>
      </c>
      <c r="D220" s="190" t="s">
        <v>194</v>
      </c>
      <c r="E220" s="173" t="s">
        <v>178</v>
      </c>
      <c r="F220" s="174">
        <v>38861</v>
      </c>
      <c r="G220" s="173" t="s">
        <v>321</v>
      </c>
      <c r="H220" s="455" t="s">
        <v>322</v>
      </c>
      <c r="I220" s="455" t="s">
        <v>56</v>
      </c>
      <c r="J220" s="455" t="s">
        <v>196</v>
      </c>
      <c r="K220" s="455"/>
      <c r="L220" s="455"/>
      <c r="M220" s="146"/>
      <c r="N220" s="456">
        <f>N222+N223</f>
        <v>0</v>
      </c>
      <c r="O220" s="456">
        <f>O222+O223</f>
        <v>0</v>
      </c>
      <c r="P220" s="462"/>
      <c r="Q220" s="462"/>
      <c r="R220" s="462"/>
      <c r="S220" s="462"/>
      <c r="T220" s="480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24"/>
      <c r="DS220" s="124"/>
      <c r="DT220" s="124"/>
      <c r="DU220" s="124"/>
      <c r="DV220" s="124"/>
      <c r="DW220" s="124"/>
      <c r="DX220" s="124"/>
      <c r="DY220" s="124"/>
      <c r="DZ220" s="124"/>
      <c r="EA220" s="124"/>
      <c r="EB220" s="124"/>
      <c r="EC220" s="124"/>
      <c r="ED220" s="124"/>
      <c r="EE220" s="124"/>
      <c r="EF220" s="124"/>
    </row>
    <row r="221" spans="1:136" s="12" customFormat="1" ht="69" hidden="1" customHeight="1" outlineLevel="2" x14ac:dyDescent="0.25">
      <c r="A221" s="454"/>
      <c r="B221" s="642"/>
      <c r="C221" s="671"/>
      <c r="D221" s="192" t="s">
        <v>530</v>
      </c>
      <c r="E221" s="193" t="s">
        <v>178</v>
      </c>
      <c r="F221" s="194">
        <v>41640</v>
      </c>
      <c r="G221" s="194">
        <v>42369</v>
      </c>
      <c r="H221" s="454"/>
      <c r="I221" s="454"/>
      <c r="J221" s="454"/>
      <c r="K221" s="454"/>
      <c r="L221" s="454"/>
      <c r="M221" s="146"/>
      <c r="N221" s="458"/>
      <c r="O221" s="458"/>
      <c r="P221" s="464"/>
      <c r="Q221" s="464"/>
      <c r="R221" s="464"/>
      <c r="S221" s="464"/>
      <c r="T221" s="482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24"/>
      <c r="DS221" s="124"/>
      <c r="DT221" s="124"/>
      <c r="DU221" s="124"/>
      <c r="DV221" s="124"/>
      <c r="DW221" s="124"/>
      <c r="DX221" s="124"/>
      <c r="DY221" s="124"/>
      <c r="DZ221" s="124"/>
      <c r="EA221" s="124"/>
      <c r="EB221" s="124"/>
      <c r="EC221" s="124"/>
      <c r="ED221" s="124"/>
      <c r="EE221" s="124"/>
      <c r="EF221" s="124"/>
    </row>
    <row r="222" spans="1:136" s="12" customFormat="1" ht="21.75" hidden="1" customHeight="1" outlineLevel="2" x14ac:dyDescent="0.25">
      <c r="A222" s="465"/>
      <c r="B222" s="468"/>
      <c r="C222" s="768" t="s">
        <v>186</v>
      </c>
      <c r="D222" s="769"/>
      <c r="E222" s="769"/>
      <c r="F222" s="769"/>
      <c r="G222" s="770"/>
      <c r="H222" s="213" t="s">
        <v>322</v>
      </c>
      <c r="I222" s="213" t="s">
        <v>56</v>
      </c>
      <c r="J222" s="213" t="s">
        <v>196</v>
      </c>
      <c r="K222" s="213" t="s">
        <v>623</v>
      </c>
      <c r="L222" s="213" t="s">
        <v>694</v>
      </c>
      <c r="M222" s="146"/>
      <c r="N222" s="254">
        <v>0</v>
      </c>
      <c r="O222" s="254">
        <v>0</v>
      </c>
      <c r="P222" s="260"/>
      <c r="Q222" s="260"/>
      <c r="R222" s="260"/>
      <c r="S222" s="260"/>
      <c r="T222" s="172">
        <v>2</v>
      </c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24"/>
      <c r="DS222" s="124"/>
      <c r="DT222" s="124"/>
      <c r="DU222" s="124"/>
      <c r="DV222" s="124"/>
      <c r="DW222" s="124"/>
      <c r="DX222" s="124"/>
      <c r="DY222" s="124"/>
      <c r="DZ222" s="124"/>
      <c r="EA222" s="124"/>
      <c r="EB222" s="124"/>
      <c r="EC222" s="124"/>
      <c r="ED222" s="124"/>
      <c r="EE222" s="124"/>
      <c r="EF222" s="124"/>
    </row>
    <row r="223" spans="1:136" s="12" customFormat="1" ht="18" hidden="1" customHeight="1" outlineLevel="2" x14ac:dyDescent="0.25">
      <c r="A223" s="467"/>
      <c r="B223" s="470"/>
      <c r="C223" s="776" t="s">
        <v>187</v>
      </c>
      <c r="D223" s="776"/>
      <c r="E223" s="776"/>
      <c r="F223" s="776"/>
      <c r="G223" s="776"/>
      <c r="H223" s="187" t="s">
        <v>322</v>
      </c>
      <c r="I223" s="187" t="s">
        <v>56</v>
      </c>
      <c r="J223" s="187" t="s">
        <v>196</v>
      </c>
      <c r="K223" s="187" t="s">
        <v>409</v>
      </c>
      <c r="L223" s="187" t="s">
        <v>351</v>
      </c>
      <c r="M223" s="146"/>
      <c r="N223" s="256">
        <v>0</v>
      </c>
      <c r="O223" s="256">
        <v>0</v>
      </c>
      <c r="P223" s="146"/>
      <c r="Q223" s="146"/>
      <c r="R223" s="146"/>
      <c r="S223" s="146"/>
      <c r="T223" s="176">
        <v>2</v>
      </c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24"/>
      <c r="DS223" s="124"/>
      <c r="DT223" s="124"/>
      <c r="DU223" s="124"/>
      <c r="DV223" s="124"/>
      <c r="DW223" s="124"/>
      <c r="DX223" s="124"/>
      <c r="DY223" s="124"/>
      <c r="DZ223" s="124"/>
      <c r="EA223" s="124"/>
      <c r="EB223" s="124"/>
      <c r="EC223" s="124"/>
      <c r="ED223" s="124"/>
      <c r="EE223" s="124"/>
      <c r="EF223" s="124"/>
    </row>
    <row r="224" spans="1:136" s="12" customFormat="1" ht="102" hidden="1" customHeight="1" outlineLevel="2" x14ac:dyDescent="0.25">
      <c r="A224" s="187" t="s">
        <v>318</v>
      </c>
      <c r="B224" s="185" t="s">
        <v>739</v>
      </c>
      <c r="C224" s="186" t="s">
        <v>365</v>
      </c>
      <c r="D224" s="39" t="s">
        <v>530</v>
      </c>
      <c r="E224" s="189" t="s">
        <v>197</v>
      </c>
      <c r="F224" s="40">
        <v>41640</v>
      </c>
      <c r="G224" s="189" t="s">
        <v>278</v>
      </c>
      <c r="H224" s="187" t="s">
        <v>322</v>
      </c>
      <c r="I224" s="187" t="s">
        <v>56</v>
      </c>
      <c r="J224" s="187" t="s">
        <v>198</v>
      </c>
      <c r="K224" s="187"/>
      <c r="L224" s="187"/>
      <c r="M224" s="146"/>
      <c r="N224" s="256">
        <f>N225</f>
        <v>0</v>
      </c>
      <c r="O224" s="256">
        <f>O225</f>
        <v>0</v>
      </c>
      <c r="P224" s="146"/>
      <c r="Q224" s="146"/>
      <c r="R224" s="146"/>
      <c r="S224" s="146"/>
      <c r="T224" s="17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24"/>
      <c r="DS224" s="124"/>
      <c r="DT224" s="124"/>
      <c r="DU224" s="124"/>
      <c r="DV224" s="124"/>
      <c r="DW224" s="124"/>
      <c r="DX224" s="124"/>
      <c r="DY224" s="124"/>
      <c r="DZ224" s="124"/>
      <c r="EA224" s="124"/>
      <c r="EB224" s="124"/>
      <c r="EC224" s="124"/>
      <c r="ED224" s="124"/>
      <c r="EE224" s="124"/>
      <c r="EF224" s="124"/>
    </row>
    <row r="225" spans="1:136" s="12" customFormat="1" ht="18" hidden="1" customHeight="1" outlineLevel="2" x14ac:dyDescent="0.25">
      <c r="A225" s="666"/>
      <c r="B225" s="667"/>
      <c r="C225" s="586" t="s">
        <v>186</v>
      </c>
      <c r="D225" s="687"/>
      <c r="E225" s="687"/>
      <c r="F225" s="687"/>
      <c r="G225" s="688"/>
      <c r="H225" s="187" t="s">
        <v>322</v>
      </c>
      <c r="I225" s="187" t="s">
        <v>56</v>
      </c>
      <c r="J225" s="187" t="s">
        <v>198</v>
      </c>
      <c r="K225" s="187" t="s">
        <v>623</v>
      </c>
      <c r="L225" s="187" t="s">
        <v>694</v>
      </c>
      <c r="M225" s="462"/>
      <c r="N225" s="256">
        <v>0</v>
      </c>
      <c r="O225" s="256">
        <v>0</v>
      </c>
      <c r="P225" s="146"/>
      <c r="Q225" s="146"/>
      <c r="R225" s="146"/>
      <c r="S225" s="146"/>
      <c r="T225" s="176">
        <v>2</v>
      </c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24"/>
      <c r="DS225" s="124"/>
      <c r="DT225" s="124"/>
      <c r="DU225" s="124"/>
      <c r="DV225" s="124"/>
      <c r="DW225" s="124"/>
      <c r="DX225" s="124"/>
      <c r="DY225" s="124"/>
      <c r="DZ225" s="124"/>
      <c r="EA225" s="124"/>
      <c r="EB225" s="124"/>
      <c r="EC225" s="124"/>
      <c r="ED225" s="124"/>
      <c r="EE225" s="124"/>
      <c r="EF225" s="124"/>
    </row>
    <row r="226" spans="1:136" s="12" customFormat="1" ht="111" hidden="1" customHeight="1" outlineLevel="2" x14ac:dyDescent="0.25">
      <c r="A226" s="187" t="s">
        <v>318</v>
      </c>
      <c r="B226" s="185" t="s">
        <v>368</v>
      </c>
      <c r="C226" s="234" t="s">
        <v>32</v>
      </c>
      <c r="D226" s="39" t="s">
        <v>530</v>
      </c>
      <c r="E226" s="189" t="s">
        <v>197</v>
      </c>
      <c r="F226" s="40">
        <v>41640</v>
      </c>
      <c r="G226" s="189" t="s">
        <v>278</v>
      </c>
      <c r="H226" s="187" t="s">
        <v>322</v>
      </c>
      <c r="I226" s="187" t="s">
        <v>56</v>
      </c>
      <c r="J226" s="187" t="s">
        <v>199</v>
      </c>
      <c r="K226" s="187"/>
      <c r="L226" s="187"/>
      <c r="M226" s="464"/>
      <c r="N226" s="256">
        <f>N227</f>
        <v>0</v>
      </c>
      <c r="O226" s="256">
        <f>O227</f>
        <v>0</v>
      </c>
      <c r="P226" s="146"/>
      <c r="Q226" s="146"/>
      <c r="R226" s="146"/>
      <c r="S226" s="146"/>
      <c r="T226" s="17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24"/>
      <c r="DS226" s="124"/>
      <c r="DT226" s="124"/>
      <c r="DU226" s="124"/>
      <c r="DV226" s="124"/>
      <c r="DW226" s="124"/>
      <c r="DX226" s="124"/>
      <c r="DY226" s="124"/>
      <c r="DZ226" s="124"/>
      <c r="EA226" s="124"/>
      <c r="EB226" s="124"/>
      <c r="EC226" s="124"/>
      <c r="ED226" s="124"/>
      <c r="EE226" s="124"/>
      <c r="EF226" s="124"/>
    </row>
    <row r="227" spans="1:136" s="12" customFormat="1" ht="18" hidden="1" customHeight="1" outlineLevel="2" x14ac:dyDescent="0.25">
      <c r="A227" s="666"/>
      <c r="B227" s="667"/>
      <c r="C227" s="586" t="s">
        <v>186</v>
      </c>
      <c r="D227" s="687"/>
      <c r="E227" s="687"/>
      <c r="F227" s="687"/>
      <c r="G227" s="688"/>
      <c r="H227" s="187" t="s">
        <v>322</v>
      </c>
      <c r="I227" s="187" t="s">
        <v>56</v>
      </c>
      <c r="J227" s="187" t="s">
        <v>199</v>
      </c>
      <c r="K227" s="187" t="s">
        <v>623</v>
      </c>
      <c r="L227" s="187" t="s">
        <v>694</v>
      </c>
      <c r="M227" s="146"/>
      <c r="N227" s="256">
        <v>0</v>
      </c>
      <c r="O227" s="256">
        <v>0</v>
      </c>
      <c r="P227" s="146"/>
      <c r="Q227" s="146"/>
      <c r="R227" s="146"/>
      <c r="S227" s="146"/>
      <c r="T227" s="176">
        <v>2</v>
      </c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24"/>
      <c r="DS227" s="124"/>
      <c r="DT227" s="124"/>
      <c r="DU227" s="124"/>
      <c r="DV227" s="124"/>
      <c r="DW227" s="124"/>
      <c r="DX227" s="124"/>
      <c r="DY227" s="124"/>
      <c r="DZ227" s="124"/>
      <c r="EA227" s="124"/>
      <c r="EB227" s="124"/>
      <c r="EC227" s="124"/>
      <c r="ED227" s="124"/>
      <c r="EE227" s="124"/>
      <c r="EF227" s="124"/>
    </row>
    <row r="228" spans="1:136" s="1" customFormat="1" ht="81" hidden="1" customHeight="1" outlineLevel="2" x14ac:dyDescent="0.25">
      <c r="A228" s="204">
        <v>603</v>
      </c>
      <c r="B228" s="204" t="s">
        <v>369</v>
      </c>
      <c r="C228" s="680" t="s">
        <v>203</v>
      </c>
      <c r="D228" s="190" t="s">
        <v>204</v>
      </c>
      <c r="E228" s="56" t="s">
        <v>197</v>
      </c>
      <c r="F228" s="57">
        <v>41640</v>
      </c>
      <c r="G228" s="56" t="s">
        <v>531</v>
      </c>
      <c r="H228" s="212" t="s">
        <v>322</v>
      </c>
      <c r="I228" s="212" t="s">
        <v>56</v>
      </c>
      <c r="J228" s="212" t="s">
        <v>554</v>
      </c>
      <c r="K228" s="455"/>
      <c r="L228" s="455"/>
      <c r="M228" s="146"/>
      <c r="N228" s="456"/>
      <c r="O228" s="456"/>
      <c r="P228" s="462"/>
      <c r="Q228" s="462"/>
      <c r="R228" s="462"/>
      <c r="S228" s="462"/>
      <c r="T228" s="480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25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24"/>
      <c r="DS228" s="124"/>
      <c r="DT228" s="124"/>
      <c r="DU228" s="124"/>
      <c r="DV228" s="124"/>
      <c r="DW228" s="124"/>
      <c r="DX228" s="124"/>
      <c r="DY228" s="124"/>
      <c r="DZ228" s="124"/>
      <c r="EA228" s="124"/>
      <c r="EB228" s="124"/>
      <c r="EC228" s="124"/>
      <c r="ED228" s="124"/>
      <c r="EE228" s="124"/>
      <c r="EF228" s="124"/>
    </row>
    <row r="229" spans="1:136" s="1" customFormat="1" ht="108" hidden="1" customHeight="1" outlineLevel="2" x14ac:dyDescent="0.25">
      <c r="A229" s="58"/>
      <c r="B229" s="58"/>
      <c r="C229" s="628"/>
      <c r="D229" s="192" t="s">
        <v>398</v>
      </c>
      <c r="E229" s="193" t="s">
        <v>399</v>
      </c>
      <c r="F229" s="194">
        <v>41640</v>
      </c>
      <c r="G229" s="194">
        <v>42004</v>
      </c>
      <c r="H229" s="59"/>
      <c r="I229" s="59"/>
      <c r="J229" s="59"/>
      <c r="K229" s="454"/>
      <c r="L229" s="454"/>
      <c r="M229" s="462"/>
      <c r="N229" s="458"/>
      <c r="O229" s="458"/>
      <c r="P229" s="464"/>
      <c r="Q229" s="464"/>
      <c r="R229" s="464"/>
      <c r="S229" s="464"/>
      <c r="T229" s="482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25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24"/>
      <c r="DS229" s="124"/>
      <c r="DT229" s="124"/>
      <c r="DU229" s="124"/>
      <c r="DV229" s="124"/>
      <c r="DW229" s="124"/>
      <c r="DX229" s="124"/>
      <c r="DY229" s="124"/>
      <c r="DZ229" s="124"/>
      <c r="EA229" s="124"/>
      <c r="EB229" s="124"/>
      <c r="EC229" s="124"/>
      <c r="ED229" s="124"/>
      <c r="EE229" s="124"/>
      <c r="EF229" s="124"/>
    </row>
    <row r="230" spans="1:136" s="1" customFormat="1" ht="23.25" hidden="1" customHeight="1" outlineLevel="2" x14ac:dyDescent="0.25">
      <c r="A230" s="685"/>
      <c r="B230" s="686"/>
      <c r="C230" s="658" t="s">
        <v>137</v>
      </c>
      <c r="D230" s="659"/>
      <c r="E230" s="659"/>
      <c r="F230" s="659"/>
      <c r="G230" s="660"/>
      <c r="H230" s="187" t="s">
        <v>322</v>
      </c>
      <c r="I230" s="187" t="s">
        <v>56</v>
      </c>
      <c r="J230" s="187" t="s">
        <v>554</v>
      </c>
      <c r="K230" s="187" t="s">
        <v>410</v>
      </c>
      <c r="L230" s="187" t="s">
        <v>296</v>
      </c>
      <c r="M230" s="464"/>
      <c r="N230" s="256"/>
      <c r="O230" s="256"/>
      <c r="P230" s="146"/>
      <c r="Q230" s="146"/>
      <c r="R230" s="146"/>
      <c r="S230" s="146"/>
      <c r="T230" s="176">
        <v>1</v>
      </c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24"/>
      <c r="DS230" s="124"/>
      <c r="DT230" s="124"/>
      <c r="DU230" s="124"/>
      <c r="DV230" s="124"/>
      <c r="DW230" s="124"/>
      <c r="DX230" s="124"/>
      <c r="DY230" s="124"/>
      <c r="DZ230" s="124"/>
      <c r="EA230" s="124"/>
      <c r="EB230" s="124"/>
      <c r="EC230" s="124"/>
      <c r="ED230" s="124"/>
      <c r="EE230" s="124"/>
      <c r="EF230" s="124"/>
    </row>
    <row r="231" spans="1:136" s="1" customFormat="1" ht="21.75" hidden="1" customHeight="1" outlineLevel="2" x14ac:dyDescent="0.25">
      <c r="A231" s="772"/>
      <c r="B231" s="773"/>
      <c r="C231" s="658" t="s">
        <v>299</v>
      </c>
      <c r="D231" s="785"/>
      <c r="E231" s="785"/>
      <c r="F231" s="785"/>
      <c r="G231" s="786"/>
      <c r="H231" s="187" t="s">
        <v>322</v>
      </c>
      <c r="I231" s="187" t="s">
        <v>56</v>
      </c>
      <c r="J231" s="187" t="s">
        <v>554</v>
      </c>
      <c r="K231" s="187" t="s">
        <v>410</v>
      </c>
      <c r="L231" s="187" t="s">
        <v>300</v>
      </c>
      <c r="M231" s="146"/>
      <c r="N231" s="256"/>
      <c r="O231" s="256"/>
      <c r="P231" s="146"/>
      <c r="Q231" s="146"/>
      <c r="R231" s="146"/>
      <c r="S231" s="146"/>
      <c r="T231" s="176">
        <v>1</v>
      </c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24"/>
      <c r="DS231" s="124"/>
      <c r="DT231" s="124"/>
      <c r="DU231" s="124"/>
      <c r="DV231" s="124"/>
      <c r="DW231" s="124"/>
      <c r="DX231" s="124"/>
      <c r="DY231" s="124"/>
      <c r="DZ231" s="124"/>
      <c r="EA231" s="124"/>
      <c r="EB231" s="124"/>
      <c r="EC231" s="124"/>
      <c r="ED231" s="124"/>
      <c r="EE231" s="124"/>
      <c r="EF231" s="124"/>
    </row>
    <row r="232" spans="1:136" s="1" customFormat="1" ht="92.25" hidden="1" customHeight="1" outlineLevel="2" x14ac:dyDescent="0.25">
      <c r="A232" s="641">
        <v>603</v>
      </c>
      <c r="B232" s="641" t="s">
        <v>370</v>
      </c>
      <c r="C232" s="586" t="s">
        <v>98</v>
      </c>
      <c r="D232" s="190" t="s">
        <v>204</v>
      </c>
      <c r="E232" s="56" t="s">
        <v>197</v>
      </c>
      <c r="F232" s="57">
        <v>41640</v>
      </c>
      <c r="G232" s="56" t="s">
        <v>531</v>
      </c>
      <c r="H232" s="455" t="s">
        <v>322</v>
      </c>
      <c r="I232" s="455" t="s">
        <v>56</v>
      </c>
      <c r="J232" s="455" t="s">
        <v>552</v>
      </c>
      <c r="K232" s="455"/>
      <c r="L232" s="455"/>
      <c r="M232" s="146"/>
      <c r="N232" s="456"/>
      <c r="O232" s="456"/>
      <c r="P232" s="462"/>
      <c r="Q232" s="462"/>
      <c r="R232" s="462"/>
      <c r="S232" s="462"/>
      <c r="T232" s="480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24"/>
      <c r="DS232" s="124"/>
      <c r="DT232" s="124"/>
      <c r="DU232" s="124"/>
      <c r="DV232" s="124"/>
      <c r="DW232" s="124"/>
      <c r="DX232" s="124"/>
      <c r="DY232" s="124"/>
      <c r="DZ232" s="124"/>
      <c r="EA232" s="124"/>
      <c r="EB232" s="124"/>
      <c r="EC232" s="124"/>
      <c r="ED232" s="124"/>
      <c r="EE232" s="124"/>
      <c r="EF232" s="124"/>
    </row>
    <row r="233" spans="1:136" s="1" customFormat="1" ht="92.25" hidden="1" customHeight="1" outlineLevel="2" x14ac:dyDescent="0.25">
      <c r="A233" s="705"/>
      <c r="B233" s="705"/>
      <c r="C233" s="586"/>
      <c r="D233" s="192" t="s">
        <v>401</v>
      </c>
      <c r="E233" s="193" t="s">
        <v>402</v>
      </c>
      <c r="F233" s="194">
        <v>41640</v>
      </c>
      <c r="G233" s="194">
        <v>42004</v>
      </c>
      <c r="H233" s="454"/>
      <c r="I233" s="454"/>
      <c r="J233" s="454"/>
      <c r="K233" s="454"/>
      <c r="L233" s="454"/>
      <c r="M233" s="146"/>
      <c r="N233" s="458"/>
      <c r="O233" s="458"/>
      <c r="P233" s="464"/>
      <c r="Q233" s="464"/>
      <c r="R233" s="464"/>
      <c r="S233" s="464"/>
      <c r="T233" s="482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24"/>
      <c r="DS233" s="124"/>
      <c r="DT233" s="124"/>
      <c r="DU233" s="124"/>
      <c r="DV233" s="124"/>
      <c r="DW233" s="124"/>
      <c r="DX233" s="124"/>
      <c r="DY233" s="124"/>
      <c r="DZ233" s="124"/>
      <c r="EA233" s="124"/>
      <c r="EB233" s="124"/>
      <c r="EC233" s="124"/>
      <c r="ED233" s="124"/>
      <c r="EE233" s="124"/>
      <c r="EF233" s="124"/>
    </row>
    <row r="234" spans="1:136" s="1" customFormat="1" ht="18" hidden="1" customHeight="1" outlineLevel="2" x14ac:dyDescent="0.25">
      <c r="A234" s="692"/>
      <c r="B234" s="692"/>
      <c r="C234" s="658" t="s">
        <v>137</v>
      </c>
      <c r="D234" s="783"/>
      <c r="E234" s="783"/>
      <c r="F234" s="783"/>
      <c r="G234" s="784"/>
      <c r="H234" s="187" t="s">
        <v>322</v>
      </c>
      <c r="I234" s="187" t="s">
        <v>56</v>
      </c>
      <c r="J234" s="187" t="s">
        <v>552</v>
      </c>
      <c r="K234" s="187" t="s">
        <v>410</v>
      </c>
      <c r="L234" s="187" t="s">
        <v>296</v>
      </c>
      <c r="M234" s="146"/>
      <c r="N234" s="256"/>
      <c r="O234" s="256"/>
      <c r="P234" s="146"/>
      <c r="Q234" s="146"/>
      <c r="R234" s="146"/>
      <c r="S234" s="146"/>
      <c r="T234" s="176">
        <v>1</v>
      </c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24"/>
      <c r="DS234" s="124"/>
      <c r="DT234" s="124"/>
      <c r="DU234" s="124"/>
      <c r="DV234" s="124"/>
      <c r="DW234" s="124"/>
      <c r="DX234" s="124"/>
      <c r="DY234" s="124"/>
      <c r="DZ234" s="124"/>
      <c r="EA234" s="124"/>
      <c r="EB234" s="124"/>
      <c r="EC234" s="124"/>
      <c r="ED234" s="124"/>
      <c r="EE234" s="124"/>
      <c r="EF234" s="124"/>
    </row>
    <row r="235" spans="1:136" s="1" customFormat="1" ht="18" hidden="1" customHeight="1" outlineLevel="2" x14ac:dyDescent="0.25">
      <c r="A235" s="692"/>
      <c r="B235" s="692"/>
      <c r="C235" s="658" t="s">
        <v>299</v>
      </c>
      <c r="D235" s="659"/>
      <c r="E235" s="659"/>
      <c r="F235" s="659"/>
      <c r="G235" s="660"/>
      <c r="H235" s="187" t="s">
        <v>322</v>
      </c>
      <c r="I235" s="187" t="s">
        <v>56</v>
      </c>
      <c r="J235" s="187" t="s">
        <v>552</v>
      </c>
      <c r="K235" s="187" t="s">
        <v>410</v>
      </c>
      <c r="L235" s="187" t="s">
        <v>300</v>
      </c>
      <c r="M235" s="146"/>
      <c r="N235" s="256"/>
      <c r="O235" s="256"/>
      <c r="P235" s="146"/>
      <c r="Q235" s="146"/>
      <c r="R235" s="146"/>
      <c r="S235" s="146"/>
      <c r="T235" s="176">
        <v>1</v>
      </c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24"/>
      <c r="DS235" s="124"/>
      <c r="DT235" s="124"/>
      <c r="DU235" s="124"/>
      <c r="DV235" s="124"/>
      <c r="DW235" s="124"/>
      <c r="DX235" s="124"/>
      <c r="DY235" s="124"/>
      <c r="DZ235" s="124"/>
      <c r="EA235" s="124"/>
      <c r="EB235" s="124"/>
      <c r="EC235" s="124"/>
      <c r="ED235" s="124"/>
      <c r="EE235" s="124"/>
      <c r="EF235" s="124"/>
    </row>
    <row r="236" spans="1:136" s="8" customFormat="1" ht="89.25" customHeight="1" outlineLevel="2" x14ac:dyDescent="0.25">
      <c r="A236" s="60" t="s">
        <v>318</v>
      </c>
      <c r="B236" s="185" t="s">
        <v>969</v>
      </c>
      <c r="C236" s="39" t="s">
        <v>651</v>
      </c>
      <c r="D236" s="39" t="s">
        <v>999</v>
      </c>
      <c r="E236" s="189" t="s">
        <v>197</v>
      </c>
      <c r="F236" s="40">
        <v>42370</v>
      </c>
      <c r="G236" s="189" t="s">
        <v>998</v>
      </c>
      <c r="H236" s="187" t="s">
        <v>322</v>
      </c>
      <c r="I236" s="187" t="s">
        <v>56</v>
      </c>
      <c r="J236" s="187" t="s">
        <v>652</v>
      </c>
      <c r="K236" s="187"/>
      <c r="L236" s="187"/>
      <c r="M236" s="146">
        <f>M237</f>
        <v>2</v>
      </c>
      <c r="N236" s="265">
        <f>N237</f>
        <v>2</v>
      </c>
      <c r="O236" s="265">
        <f>O237</f>
        <v>1.06816</v>
      </c>
      <c r="P236" s="146">
        <f>P237</f>
        <v>2</v>
      </c>
      <c r="Q236" s="146">
        <f t="shared" ref="Q236:S236" si="16">Q237</f>
        <v>2</v>
      </c>
      <c r="R236" s="146">
        <f t="shared" si="16"/>
        <v>0</v>
      </c>
      <c r="S236" s="146">
        <f t="shared" si="16"/>
        <v>0</v>
      </c>
      <c r="T236" s="17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24"/>
      <c r="DS236" s="124"/>
      <c r="DT236" s="124"/>
      <c r="DU236" s="124"/>
      <c r="DV236" s="124"/>
      <c r="DW236" s="124"/>
      <c r="DX236" s="124"/>
      <c r="DY236" s="124"/>
      <c r="DZ236" s="124"/>
      <c r="EA236" s="124"/>
      <c r="EB236" s="124"/>
      <c r="EC236" s="124"/>
      <c r="ED236" s="124"/>
      <c r="EE236" s="124"/>
      <c r="EF236" s="124"/>
    </row>
    <row r="237" spans="1:136" s="8" customFormat="1" ht="31.5" customHeight="1" outlineLevel="2" x14ac:dyDescent="0.25">
      <c r="A237" s="656"/>
      <c r="B237" s="657"/>
      <c r="C237" s="636" t="s">
        <v>926</v>
      </c>
      <c r="D237" s="637"/>
      <c r="E237" s="637"/>
      <c r="F237" s="637"/>
      <c r="G237" s="638"/>
      <c r="H237" s="187" t="s">
        <v>322</v>
      </c>
      <c r="I237" s="187" t="s">
        <v>56</v>
      </c>
      <c r="J237" s="187" t="s">
        <v>652</v>
      </c>
      <c r="K237" s="187" t="s">
        <v>623</v>
      </c>
      <c r="L237" s="187"/>
      <c r="M237" s="146">
        <v>2</v>
      </c>
      <c r="N237" s="256">
        <v>2</v>
      </c>
      <c r="O237" s="256">
        <v>1.06816</v>
      </c>
      <c r="P237" s="146">
        <v>2</v>
      </c>
      <c r="Q237" s="146">
        <v>2</v>
      </c>
      <c r="R237" s="146">
        <v>0</v>
      </c>
      <c r="S237" s="146">
        <v>0</v>
      </c>
      <c r="T237" s="176">
        <v>2</v>
      </c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24"/>
      <c r="DS237" s="124"/>
      <c r="DT237" s="124"/>
      <c r="DU237" s="124"/>
      <c r="DV237" s="124"/>
      <c r="DW237" s="124"/>
      <c r="DX237" s="124"/>
      <c r="DY237" s="124"/>
      <c r="DZ237" s="124"/>
      <c r="EA237" s="124"/>
      <c r="EB237" s="124"/>
      <c r="EC237" s="124"/>
      <c r="ED237" s="124"/>
      <c r="EE237" s="124"/>
      <c r="EF237" s="124"/>
    </row>
    <row r="238" spans="1:136" s="9" customFormat="1" ht="81" customHeight="1" outlineLevel="2" x14ac:dyDescent="0.25">
      <c r="A238" s="187" t="s">
        <v>318</v>
      </c>
      <c r="B238" s="185" t="s">
        <v>877</v>
      </c>
      <c r="C238" s="186" t="s">
        <v>222</v>
      </c>
      <c r="D238" s="39" t="s">
        <v>1000</v>
      </c>
      <c r="E238" s="189" t="s">
        <v>197</v>
      </c>
      <c r="F238" s="40">
        <v>42370</v>
      </c>
      <c r="G238" s="189" t="s">
        <v>998</v>
      </c>
      <c r="H238" s="187" t="s">
        <v>322</v>
      </c>
      <c r="I238" s="187" t="s">
        <v>56</v>
      </c>
      <c r="J238" s="187" t="s">
        <v>133</v>
      </c>
      <c r="K238" s="187"/>
      <c r="L238" s="187"/>
      <c r="M238" s="146">
        <f>M239</f>
        <v>150</v>
      </c>
      <c r="N238" s="265">
        <f>N239</f>
        <v>288</v>
      </c>
      <c r="O238" s="265">
        <f>O239</f>
        <v>288</v>
      </c>
      <c r="P238" s="146">
        <f>P239</f>
        <v>400</v>
      </c>
      <c r="Q238" s="146"/>
      <c r="R238" s="146"/>
      <c r="S238" s="146"/>
      <c r="T238" s="17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24"/>
      <c r="DS238" s="124"/>
      <c r="DT238" s="124"/>
      <c r="DU238" s="124"/>
      <c r="DV238" s="124"/>
      <c r="DW238" s="124"/>
      <c r="DX238" s="124"/>
      <c r="DY238" s="124"/>
      <c r="DZ238" s="124"/>
      <c r="EA238" s="124"/>
      <c r="EB238" s="124"/>
      <c r="EC238" s="124"/>
      <c r="ED238" s="124"/>
      <c r="EE238" s="124"/>
      <c r="EF238" s="124"/>
    </row>
    <row r="239" spans="1:136" s="9" customFormat="1" ht="34.5" customHeight="1" outlineLevel="2" x14ac:dyDescent="0.25">
      <c r="A239" s="666"/>
      <c r="B239" s="667"/>
      <c r="C239" s="636" t="s">
        <v>926</v>
      </c>
      <c r="D239" s="637"/>
      <c r="E239" s="637"/>
      <c r="F239" s="637"/>
      <c r="G239" s="638"/>
      <c r="H239" s="187" t="s">
        <v>322</v>
      </c>
      <c r="I239" s="187" t="s">
        <v>56</v>
      </c>
      <c r="J239" s="187" t="s">
        <v>133</v>
      </c>
      <c r="K239" s="187" t="s">
        <v>623</v>
      </c>
      <c r="L239" s="187" t="s">
        <v>751</v>
      </c>
      <c r="M239" s="259">
        <v>150</v>
      </c>
      <c r="N239" s="256">
        <v>288</v>
      </c>
      <c r="O239" s="256">
        <v>288</v>
      </c>
      <c r="P239" s="146">
        <v>400</v>
      </c>
      <c r="Q239" s="146"/>
      <c r="R239" s="146"/>
      <c r="S239" s="146"/>
      <c r="T239" s="176">
        <v>2</v>
      </c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24"/>
      <c r="DS239" s="124"/>
      <c r="DT239" s="124"/>
      <c r="DU239" s="124"/>
      <c r="DV239" s="124"/>
      <c r="DW239" s="124"/>
      <c r="DX239" s="124"/>
      <c r="DY239" s="124"/>
      <c r="DZ239" s="124"/>
      <c r="EA239" s="124"/>
      <c r="EB239" s="124"/>
      <c r="EC239" s="124"/>
      <c r="ED239" s="124"/>
      <c r="EE239" s="124"/>
      <c r="EF239" s="124"/>
    </row>
    <row r="240" spans="1:136" s="9" customFormat="1" ht="90.75" customHeight="1" outlineLevel="2" x14ac:dyDescent="0.25">
      <c r="A240" s="187" t="s">
        <v>318</v>
      </c>
      <c r="B240" s="185" t="s">
        <v>878</v>
      </c>
      <c r="C240" s="234" t="s">
        <v>223</v>
      </c>
      <c r="D240" s="39" t="s">
        <v>999</v>
      </c>
      <c r="E240" s="189" t="s">
        <v>197</v>
      </c>
      <c r="F240" s="40">
        <v>42370</v>
      </c>
      <c r="G240" s="189" t="s">
        <v>998</v>
      </c>
      <c r="H240" s="187" t="s">
        <v>322</v>
      </c>
      <c r="I240" s="187" t="s">
        <v>56</v>
      </c>
      <c r="J240" s="187" t="s">
        <v>224</v>
      </c>
      <c r="K240" s="187"/>
      <c r="L240" s="187"/>
      <c r="M240" s="259">
        <f>M241</f>
        <v>315</v>
      </c>
      <c r="N240" s="265">
        <f>N241</f>
        <v>283</v>
      </c>
      <c r="O240" s="265">
        <f>O241</f>
        <v>283</v>
      </c>
      <c r="P240" s="146">
        <f>P241</f>
        <v>200</v>
      </c>
      <c r="Q240" s="146"/>
      <c r="R240" s="146"/>
      <c r="S240" s="146"/>
      <c r="T240" s="17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24"/>
      <c r="DS240" s="124"/>
      <c r="DT240" s="124"/>
      <c r="DU240" s="124"/>
      <c r="DV240" s="124"/>
      <c r="DW240" s="124"/>
      <c r="DX240" s="124"/>
      <c r="DY240" s="124"/>
      <c r="DZ240" s="124"/>
      <c r="EA240" s="124"/>
      <c r="EB240" s="124"/>
      <c r="EC240" s="124"/>
      <c r="ED240" s="124"/>
      <c r="EE240" s="124"/>
      <c r="EF240" s="124"/>
    </row>
    <row r="241" spans="1:136" s="9" customFormat="1" ht="41.25" customHeight="1" outlineLevel="2" x14ac:dyDescent="0.25">
      <c r="A241" s="666"/>
      <c r="B241" s="667"/>
      <c r="C241" s="636" t="s">
        <v>926</v>
      </c>
      <c r="D241" s="637"/>
      <c r="E241" s="637"/>
      <c r="F241" s="637"/>
      <c r="G241" s="638"/>
      <c r="H241" s="187" t="s">
        <v>322</v>
      </c>
      <c r="I241" s="187" t="s">
        <v>56</v>
      </c>
      <c r="J241" s="187" t="s">
        <v>224</v>
      </c>
      <c r="K241" s="187" t="s">
        <v>623</v>
      </c>
      <c r="L241" s="187" t="s">
        <v>751</v>
      </c>
      <c r="M241" s="259">
        <v>315</v>
      </c>
      <c r="N241" s="256">
        <v>283</v>
      </c>
      <c r="O241" s="256">
        <v>283</v>
      </c>
      <c r="P241" s="146">
        <v>200</v>
      </c>
      <c r="Q241" s="146"/>
      <c r="R241" s="146"/>
      <c r="S241" s="146"/>
      <c r="T241" s="176">
        <v>2</v>
      </c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24"/>
      <c r="DS241" s="124"/>
      <c r="DT241" s="124"/>
      <c r="DU241" s="124"/>
      <c r="DV241" s="124"/>
      <c r="DW241" s="124"/>
      <c r="DX241" s="124"/>
      <c r="DY241" s="124"/>
      <c r="DZ241" s="124"/>
      <c r="EA241" s="124"/>
      <c r="EB241" s="124"/>
      <c r="EC241" s="124"/>
      <c r="ED241" s="124"/>
      <c r="EE241" s="124"/>
      <c r="EF241" s="124"/>
    </row>
    <row r="242" spans="1:136" s="137" customFormat="1" ht="85.5" customHeight="1" outlineLevel="2" x14ac:dyDescent="0.25">
      <c r="A242" s="187" t="s">
        <v>318</v>
      </c>
      <c r="B242" s="185" t="s">
        <v>970</v>
      </c>
      <c r="C242" s="185" t="s">
        <v>870</v>
      </c>
      <c r="D242" s="39" t="s">
        <v>1001</v>
      </c>
      <c r="E242" s="189" t="s">
        <v>197</v>
      </c>
      <c r="F242" s="40">
        <v>42370</v>
      </c>
      <c r="G242" s="189" t="s">
        <v>998</v>
      </c>
      <c r="H242" s="187" t="s">
        <v>322</v>
      </c>
      <c r="I242" s="187" t="s">
        <v>56</v>
      </c>
      <c r="J242" s="187" t="s">
        <v>888</v>
      </c>
      <c r="K242" s="187"/>
      <c r="L242" s="187"/>
      <c r="M242" s="259"/>
      <c r="N242" s="265"/>
      <c r="O242" s="265"/>
      <c r="P242" s="146">
        <f>P243</f>
        <v>34</v>
      </c>
      <c r="Q242" s="37"/>
      <c r="R242" s="37"/>
      <c r="S242" s="37"/>
      <c r="T242" s="278"/>
      <c r="U242" s="279"/>
      <c r="V242" s="279"/>
      <c r="W242" s="279"/>
      <c r="X242" s="279"/>
      <c r="Y242" s="279"/>
      <c r="Z242" s="279"/>
      <c r="AA242" s="279"/>
      <c r="AB242" s="279"/>
      <c r="AC242" s="279"/>
      <c r="AD242" s="279"/>
      <c r="AE242" s="279"/>
      <c r="AF242" s="279"/>
      <c r="AG242" s="279"/>
      <c r="AH242" s="279"/>
      <c r="AI242" s="279"/>
      <c r="AJ242" s="279"/>
      <c r="AK242" s="279"/>
      <c r="AL242" s="279"/>
      <c r="AM242" s="279"/>
      <c r="AN242" s="279"/>
      <c r="AO242" s="279"/>
      <c r="AP242" s="279"/>
      <c r="AQ242" s="279"/>
      <c r="AR242" s="279"/>
      <c r="AS242" s="279"/>
      <c r="AT242" s="279"/>
      <c r="AU242" s="279"/>
      <c r="AV242" s="279"/>
      <c r="AW242" s="279"/>
      <c r="AX242" s="279"/>
      <c r="AY242" s="279"/>
      <c r="AZ242" s="279"/>
      <c r="BA242" s="279"/>
      <c r="BB242" s="279"/>
      <c r="BC242" s="279"/>
      <c r="BD242" s="279"/>
      <c r="BE242" s="279"/>
      <c r="BF242" s="279"/>
      <c r="BG242" s="279"/>
      <c r="BH242" s="279"/>
      <c r="BI242" s="279"/>
      <c r="BJ242" s="279"/>
      <c r="BK242" s="279"/>
      <c r="BL242" s="279"/>
      <c r="BM242" s="279"/>
      <c r="BN242" s="279"/>
      <c r="BO242" s="279"/>
      <c r="BP242" s="279"/>
      <c r="BQ242" s="279"/>
      <c r="BR242" s="136"/>
      <c r="BS242" s="136"/>
      <c r="BT242" s="136"/>
      <c r="BU242" s="136"/>
      <c r="BV242" s="136"/>
      <c r="BW242" s="136"/>
      <c r="BX242" s="136"/>
      <c r="BY242" s="136"/>
      <c r="BZ242" s="136"/>
      <c r="CA242" s="136"/>
      <c r="CB242" s="136"/>
      <c r="CC242" s="136"/>
      <c r="CD242" s="136"/>
      <c r="CE242" s="136"/>
      <c r="CF242" s="136"/>
      <c r="CG242" s="136"/>
      <c r="CH242" s="136"/>
      <c r="CI242" s="136"/>
      <c r="CJ242" s="136"/>
      <c r="CK242" s="136"/>
      <c r="CL242" s="136"/>
      <c r="CM242" s="136"/>
      <c r="CN242" s="136"/>
      <c r="CO242" s="136"/>
      <c r="CP242" s="136"/>
      <c r="CQ242" s="136"/>
      <c r="CR242" s="136"/>
      <c r="CS242" s="136"/>
      <c r="CT242" s="136"/>
      <c r="CU242" s="136"/>
      <c r="CV242" s="136"/>
      <c r="CW242" s="136"/>
      <c r="CX242" s="136"/>
      <c r="CY242" s="136"/>
      <c r="CZ242" s="136"/>
      <c r="DA242" s="136"/>
      <c r="DB242" s="136"/>
      <c r="DC242" s="136"/>
      <c r="DD242" s="136"/>
      <c r="DE242" s="136"/>
      <c r="DF242" s="136"/>
      <c r="DG242" s="136"/>
      <c r="DH242" s="136"/>
      <c r="DI242" s="136"/>
      <c r="DJ242" s="136"/>
      <c r="DK242" s="136"/>
      <c r="DL242" s="136"/>
      <c r="DM242" s="136"/>
      <c r="DN242" s="136"/>
      <c r="DO242" s="136"/>
      <c r="DP242" s="136"/>
      <c r="DQ242" s="136"/>
    </row>
    <row r="243" spans="1:136" s="137" customFormat="1" ht="30.75" customHeight="1" outlineLevel="2" x14ac:dyDescent="0.25">
      <c r="A243" s="813"/>
      <c r="B243" s="814"/>
      <c r="C243" s="636" t="s">
        <v>927</v>
      </c>
      <c r="D243" s="637"/>
      <c r="E243" s="637"/>
      <c r="F243" s="637"/>
      <c r="G243" s="638"/>
      <c r="H243" s="187" t="s">
        <v>322</v>
      </c>
      <c r="I243" s="187" t="s">
        <v>56</v>
      </c>
      <c r="J243" s="187" t="s">
        <v>888</v>
      </c>
      <c r="K243" s="187" t="s">
        <v>623</v>
      </c>
      <c r="L243" s="187" t="s">
        <v>751</v>
      </c>
      <c r="M243" s="259"/>
      <c r="N243" s="265"/>
      <c r="O243" s="265"/>
      <c r="P243" s="146">
        <v>34</v>
      </c>
      <c r="Q243" s="37"/>
      <c r="R243" s="37"/>
      <c r="S243" s="37"/>
      <c r="T243" s="278">
        <v>2</v>
      </c>
      <c r="U243" s="279"/>
      <c r="V243" s="279"/>
      <c r="W243" s="279"/>
      <c r="X243" s="279"/>
      <c r="Y243" s="279"/>
      <c r="Z243" s="279"/>
      <c r="AA243" s="279"/>
      <c r="AB243" s="279"/>
      <c r="AC243" s="279"/>
      <c r="AD243" s="279"/>
      <c r="AE243" s="279"/>
      <c r="AF243" s="279"/>
      <c r="AG243" s="279"/>
      <c r="AH243" s="279"/>
      <c r="AI243" s="279"/>
      <c r="AJ243" s="279"/>
      <c r="AK243" s="279"/>
      <c r="AL243" s="279"/>
      <c r="AM243" s="279"/>
      <c r="AN243" s="279"/>
      <c r="AO243" s="279"/>
      <c r="AP243" s="279"/>
      <c r="AQ243" s="279"/>
      <c r="AR243" s="279"/>
      <c r="AS243" s="279"/>
      <c r="AT243" s="279"/>
      <c r="AU243" s="279"/>
      <c r="AV243" s="279"/>
      <c r="AW243" s="279"/>
      <c r="AX243" s="279"/>
      <c r="AY243" s="279"/>
      <c r="AZ243" s="279"/>
      <c r="BA243" s="279"/>
      <c r="BB243" s="279"/>
      <c r="BC243" s="279"/>
      <c r="BD243" s="279"/>
      <c r="BE243" s="279"/>
      <c r="BF243" s="279"/>
      <c r="BG243" s="279"/>
      <c r="BH243" s="279"/>
      <c r="BI243" s="279"/>
      <c r="BJ243" s="279"/>
      <c r="BK243" s="279"/>
      <c r="BL243" s="279"/>
      <c r="BM243" s="279"/>
      <c r="BN243" s="279"/>
      <c r="BO243" s="279"/>
      <c r="BP243" s="279"/>
      <c r="BQ243" s="279"/>
      <c r="BR243" s="136"/>
      <c r="BS243" s="136"/>
      <c r="BT243" s="136"/>
      <c r="BU243" s="136"/>
      <c r="BV243" s="136"/>
      <c r="BW243" s="136"/>
      <c r="BX243" s="136"/>
      <c r="BY243" s="136"/>
      <c r="BZ243" s="136"/>
      <c r="CA243" s="136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6"/>
      <c r="CP243" s="136"/>
      <c r="CQ243" s="136"/>
      <c r="CR243" s="136"/>
      <c r="CS243" s="136"/>
      <c r="CT243" s="136"/>
      <c r="CU243" s="136"/>
      <c r="CV243" s="136"/>
      <c r="CW243" s="136"/>
      <c r="CX243" s="136"/>
      <c r="CY243" s="136"/>
      <c r="CZ243" s="136"/>
      <c r="DA243" s="136"/>
      <c r="DB243" s="136"/>
      <c r="DC243" s="136"/>
      <c r="DD243" s="136"/>
      <c r="DE243" s="136"/>
      <c r="DF243" s="136"/>
      <c r="DG243" s="136"/>
      <c r="DH243" s="136"/>
      <c r="DI243" s="136"/>
      <c r="DJ243" s="136"/>
      <c r="DK243" s="136"/>
      <c r="DL243" s="136"/>
      <c r="DM243" s="136"/>
      <c r="DN243" s="136"/>
      <c r="DO243" s="136"/>
      <c r="DP243" s="136"/>
      <c r="DQ243" s="136"/>
    </row>
    <row r="244" spans="1:136" s="166" customFormat="1" ht="85.5" customHeight="1" outlineLevel="2" x14ac:dyDescent="0.25">
      <c r="A244" s="187" t="s">
        <v>318</v>
      </c>
      <c r="B244" s="185" t="s">
        <v>917</v>
      </c>
      <c r="C244" s="185" t="s">
        <v>1047</v>
      </c>
      <c r="D244" s="39" t="s">
        <v>1001</v>
      </c>
      <c r="E244" s="189" t="s">
        <v>197</v>
      </c>
      <c r="F244" s="40">
        <v>42370</v>
      </c>
      <c r="G244" s="189" t="s">
        <v>998</v>
      </c>
      <c r="H244" s="187" t="s">
        <v>322</v>
      </c>
      <c r="I244" s="187" t="s">
        <v>56</v>
      </c>
      <c r="J244" s="187" t="s">
        <v>1048</v>
      </c>
      <c r="K244" s="187"/>
      <c r="L244" s="187"/>
      <c r="M244" s="259">
        <f>M245</f>
        <v>0</v>
      </c>
      <c r="N244" s="265">
        <f>N245</f>
        <v>0</v>
      </c>
      <c r="O244" s="265">
        <f>O245</f>
        <v>0</v>
      </c>
      <c r="P244" s="146"/>
      <c r="Q244" s="146">
        <f>Q245</f>
        <v>500</v>
      </c>
      <c r="R244" s="146">
        <f t="shared" ref="R244" si="17">R245</f>
        <v>0</v>
      </c>
      <c r="S244" s="146">
        <f t="shared" ref="S244" si="18">S245</f>
        <v>0</v>
      </c>
      <c r="T244" s="17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5"/>
      <c r="BS244" s="165"/>
      <c r="BT244" s="165"/>
      <c r="BU244" s="165"/>
      <c r="BV244" s="165"/>
      <c r="BW244" s="165"/>
      <c r="BX244" s="165"/>
      <c r="BY244" s="165"/>
      <c r="BZ244" s="165"/>
      <c r="CA244" s="165"/>
      <c r="CB244" s="165"/>
      <c r="CC244" s="165"/>
      <c r="CD244" s="165"/>
      <c r="CE244" s="165"/>
      <c r="CF244" s="165"/>
      <c r="CG244" s="165"/>
      <c r="CH244" s="165"/>
      <c r="CI244" s="165"/>
      <c r="CJ244" s="165"/>
      <c r="CK244" s="165"/>
      <c r="CL244" s="165"/>
      <c r="CM244" s="165"/>
      <c r="CN244" s="165"/>
      <c r="CO244" s="165"/>
      <c r="CP244" s="165"/>
      <c r="CQ244" s="165"/>
      <c r="CR244" s="165"/>
      <c r="CS244" s="165"/>
      <c r="CT244" s="165"/>
      <c r="CU244" s="165"/>
      <c r="CV244" s="165"/>
      <c r="CW244" s="165"/>
      <c r="CX244" s="165"/>
      <c r="CY244" s="165"/>
      <c r="CZ244" s="165"/>
      <c r="DA244" s="165"/>
      <c r="DB244" s="165"/>
      <c r="DC244" s="165"/>
      <c r="DD244" s="165"/>
      <c r="DE244" s="165"/>
      <c r="DF244" s="165"/>
      <c r="DG244" s="165"/>
      <c r="DH244" s="165"/>
      <c r="DI244" s="165"/>
      <c r="DJ244" s="165"/>
      <c r="DK244" s="165"/>
      <c r="DL244" s="165"/>
      <c r="DM244" s="165"/>
      <c r="DN244" s="165"/>
      <c r="DO244" s="165"/>
      <c r="DP244" s="165"/>
      <c r="DQ244" s="165"/>
    </row>
    <row r="245" spans="1:136" s="166" customFormat="1" ht="26.25" customHeight="1" outlineLevel="2" x14ac:dyDescent="0.25">
      <c r="A245" s="631"/>
      <c r="B245" s="632"/>
      <c r="C245" s="633" t="s">
        <v>954</v>
      </c>
      <c r="D245" s="634"/>
      <c r="E245" s="634"/>
      <c r="F245" s="634"/>
      <c r="G245" s="635"/>
      <c r="H245" s="187" t="s">
        <v>322</v>
      </c>
      <c r="I245" s="187" t="s">
        <v>56</v>
      </c>
      <c r="J245" s="187" t="s">
        <v>1048</v>
      </c>
      <c r="K245" s="187" t="s">
        <v>623</v>
      </c>
      <c r="L245" s="187" t="s">
        <v>751</v>
      </c>
      <c r="M245" s="259">
        <v>0</v>
      </c>
      <c r="N245" s="256">
        <v>0</v>
      </c>
      <c r="O245" s="256">
        <v>0</v>
      </c>
      <c r="P245" s="146">
        <v>0</v>
      </c>
      <c r="Q245" s="146">
        <v>500</v>
      </c>
      <c r="R245" s="146">
        <v>0</v>
      </c>
      <c r="S245" s="146">
        <v>0</v>
      </c>
      <c r="T245" s="176">
        <v>2</v>
      </c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5"/>
      <c r="BS245" s="165"/>
      <c r="BT245" s="165"/>
      <c r="BU245" s="165"/>
      <c r="BV245" s="165"/>
      <c r="BW245" s="165"/>
      <c r="BX245" s="165"/>
      <c r="BY245" s="165"/>
      <c r="BZ245" s="165"/>
      <c r="CA245" s="165"/>
      <c r="CB245" s="165"/>
      <c r="CC245" s="165"/>
      <c r="CD245" s="165"/>
      <c r="CE245" s="165"/>
      <c r="CF245" s="165"/>
      <c r="CG245" s="165"/>
      <c r="CH245" s="165"/>
      <c r="CI245" s="165"/>
      <c r="CJ245" s="165"/>
      <c r="CK245" s="165"/>
      <c r="CL245" s="165"/>
      <c r="CM245" s="165"/>
      <c r="CN245" s="165"/>
      <c r="CO245" s="165"/>
      <c r="CP245" s="165"/>
      <c r="CQ245" s="165"/>
      <c r="CR245" s="165"/>
      <c r="CS245" s="165"/>
      <c r="CT245" s="165"/>
      <c r="CU245" s="165"/>
      <c r="CV245" s="165"/>
      <c r="CW245" s="165"/>
      <c r="CX245" s="165"/>
      <c r="CY245" s="165"/>
      <c r="CZ245" s="165"/>
      <c r="DA245" s="165"/>
      <c r="DB245" s="165"/>
      <c r="DC245" s="165"/>
      <c r="DD245" s="165"/>
      <c r="DE245" s="165"/>
      <c r="DF245" s="165"/>
      <c r="DG245" s="165"/>
      <c r="DH245" s="165"/>
      <c r="DI245" s="165"/>
      <c r="DJ245" s="165"/>
      <c r="DK245" s="165"/>
      <c r="DL245" s="165"/>
      <c r="DM245" s="165"/>
      <c r="DN245" s="165"/>
      <c r="DO245" s="165"/>
      <c r="DP245" s="165"/>
      <c r="DQ245" s="165"/>
    </row>
    <row r="246" spans="1:136" s="11" customFormat="1" ht="85.5" customHeight="1" outlineLevel="2" x14ac:dyDescent="0.25">
      <c r="A246" s="187" t="s">
        <v>318</v>
      </c>
      <c r="B246" s="185" t="s">
        <v>918</v>
      </c>
      <c r="C246" s="185" t="s">
        <v>112</v>
      </c>
      <c r="D246" s="39" t="s">
        <v>1001</v>
      </c>
      <c r="E246" s="189" t="s">
        <v>197</v>
      </c>
      <c r="F246" s="40">
        <v>42370</v>
      </c>
      <c r="G246" s="189" t="s">
        <v>998</v>
      </c>
      <c r="H246" s="187" t="s">
        <v>322</v>
      </c>
      <c r="I246" s="187" t="s">
        <v>56</v>
      </c>
      <c r="J246" s="187" t="s">
        <v>111</v>
      </c>
      <c r="K246" s="187"/>
      <c r="L246" s="187"/>
      <c r="M246" s="259">
        <f>M247</f>
        <v>223.7</v>
      </c>
      <c r="N246" s="265">
        <f>N247</f>
        <v>87.7</v>
      </c>
      <c r="O246" s="265">
        <f>O247</f>
        <v>86.141350000000003</v>
      </c>
      <c r="P246" s="146"/>
      <c r="Q246" s="146">
        <f>Q247</f>
        <v>100</v>
      </c>
      <c r="R246" s="146">
        <f t="shared" ref="R246:S246" si="19">R247</f>
        <v>0</v>
      </c>
      <c r="S246" s="146">
        <f t="shared" si="19"/>
        <v>0</v>
      </c>
      <c r="T246" s="17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24"/>
      <c r="DS246" s="124"/>
      <c r="DT246" s="124"/>
      <c r="DU246" s="124"/>
      <c r="DV246" s="124"/>
      <c r="DW246" s="124"/>
      <c r="DX246" s="124"/>
      <c r="DY246" s="124"/>
      <c r="DZ246" s="124"/>
      <c r="EA246" s="124"/>
      <c r="EB246" s="124"/>
      <c r="EC246" s="124"/>
      <c r="ED246" s="124"/>
      <c r="EE246" s="124"/>
      <c r="EF246" s="124"/>
    </row>
    <row r="247" spans="1:136" s="11" customFormat="1" ht="26.25" customHeight="1" outlineLevel="2" x14ac:dyDescent="0.25">
      <c r="A247" s="631"/>
      <c r="B247" s="632"/>
      <c r="C247" s="631" t="s">
        <v>574</v>
      </c>
      <c r="D247" s="815"/>
      <c r="E247" s="815"/>
      <c r="F247" s="815"/>
      <c r="G247" s="632"/>
      <c r="H247" s="187" t="s">
        <v>322</v>
      </c>
      <c r="I247" s="187" t="s">
        <v>56</v>
      </c>
      <c r="J247" s="187" t="s">
        <v>111</v>
      </c>
      <c r="K247" s="187" t="s">
        <v>623</v>
      </c>
      <c r="L247" s="187" t="s">
        <v>751</v>
      </c>
      <c r="M247" s="259">
        <v>223.7</v>
      </c>
      <c r="N247" s="256">
        <v>87.7</v>
      </c>
      <c r="O247" s="256">
        <v>86.141350000000003</v>
      </c>
      <c r="P247" s="146"/>
      <c r="Q247" s="146">
        <v>100</v>
      </c>
      <c r="R247" s="146">
        <v>0</v>
      </c>
      <c r="S247" s="146">
        <v>0</v>
      </c>
      <c r="T247" s="176">
        <v>2</v>
      </c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24"/>
      <c r="DS247" s="124"/>
      <c r="DT247" s="124"/>
      <c r="DU247" s="124"/>
      <c r="DV247" s="124"/>
      <c r="DW247" s="124"/>
      <c r="DX247" s="124"/>
      <c r="DY247" s="124"/>
      <c r="DZ247" s="124"/>
      <c r="EA247" s="124"/>
      <c r="EB247" s="124"/>
      <c r="EC247" s="124"/>
      <c r="ED247" s="124"/>
      <c r="EE247" s="124"/>
      <c r="EF247" s="124"/>
    </row>
    <row r="248" spans="1:136" s="11" customFormat="1" ht="96.75" customHeight="1" outlineLevel="2" x14ac:dyDescent="0.25">
      <c r="A248" s="187" t="s">
        <v>318</v>
      </c>
      <c r="B248" s="185" t="s">
        <v>562</v>
      </c>
      <c r="C248" s="185" t="s">
        <v>113</v>
      </c>
      <c r="D248" s="39" t="s">
        <v>999</v>
      </c>
      <c r="E248" s="189" t="s">
        <v>197</v>
      </c>
      <c r="F248" s="40">
        <v>42370</v>
      </c>
      <c r="G248" s="189" t="s">
        <v>998</v>
      </c>
      <c r="H248" s="187" t="s">
        <v>322</v>
      </c>
      <c r="I248" s="187" t="s">
        <v>56</v>
      </c>
      <c r="J248" s="187" t="s">
        <v>114</v>
      </c>
      <c r="K248" s="187"/>
      <c r="L248" s="187"/>
      <c r="M248" s="259">
        <f>M249</f>
        <v>30</v>
      </c>
      <c r="N248" s="265">
        <f>N249</f>
        <v>28</v>
      </c>
      <c r="O248" s="265">
        <f>O249</f>
        <v>28</v>
      </c>
      <c r="P248" s="146">
        <f>P249</f>
        <v>30</v>
      </c>
      <c r="Q248" s="146"/>
      <c r="R248" s="146"/>
      <c r="S248" s="146"/>
      <c r="T248" s="17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24"/>
      <c r="DS248" s="124"/>
      <c r="DT248" s="124"/>
      <c r="DU248" s="124"/>
      <c r="DV248" s="124"/>
      <c r="DW248" s="124"/>
      <c r="DX248" s="124"/>
      <c r="DY248" s="124"/>
      <c r="DZ248" s="124"/>
      <c r="EA248" s="124"/>
      <c r="EB248" s="124"/>
      <c r="EC248" s="124"/>
      <c r="ED248" s="124"/>
      <c r="EE248" s="124"/>
      <c r="EF248" s="124"/>
    </row>
    <row r="249" spans="1:136" s="11" customFormat="1" ht="37.5" customHeight="1" outlineLevel="2" x14ac:dyDescent="0.25">
      <c r="A249" s="631"/>
      <c r="B249" s="632"/>
      <c r="C249" s="636" t="s">
        <v>926</v>
      </c>
      <c r="D249" s="637"/>
      <c r="E249" s="637"/>
      <c r="F249" s="637"/>
      <c r="G249" s="638"/>
      <c r="H249" s="187" t="s">
        <v>322</v>
      </c>
      <c r="I249" s="187" t="s">
        <v>56</v>
      </c>
      <c r="J249" s="187" t="s">
        <v>114</v>
      </c>
      <c r="K249" s="187" t="s">
        <v>623</v>
      </c>
      <c r="L249" s="187" t="s">
        <v>751</v>
      </c>
      <c r="M249" s="259">
        <v>30</v>
      </c>
      <c r="N249" s="256">
        <v>28</v>
      </c>
      <c r="O249" s="256">
        <v>28</v>
      </c>
      <c r="P249" s="146">
        <v>30</v>
      </c>
      <c r="Q249" s="146"/>
      <c r="R249" s="146"/>
      <c r="S249" s="146"/>
      <c r="T249" s="176">
        <v>2</v>
      </c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24"/>
      <c r="DS249" s="124"/>
      <c r="DT249" s="124"/>
      <c r="DU249" s="124"/>
      <c r="DV249" s="124"/>
      <c r="DW249" s="124"/>
      <c r="DX249" s="124"/>
      <c r="DY249" s="124"/>
      <c r="DZ249" s="124"/>
      <c r="EA249" s="124"/>
      <c r="EB249" s="124"/>
      <c r="EC249" s="124"/>
      <c r="ED249" s="124"/>
      <c r="EE249" s="124"/>
      <c r="EF249" s="124"/>
    </row>
    <row r="250" spans="1:136" s="9" customFormat="1" ht="84" hidden="1" customHeight="1" outlineLevel="2" x14ac:dyDescent="0.25">
      <c r="A250" s="187" t="s">
        <v>318</v>
      </c>
      <c r="B250" s="185" t="s">
        <v>433</v>
      </c>
      <c r="C250" s="234" t="s">
        <v>584</v>
      </c>
      <c r="D250" s="39" t="s">
        <v>811</v>
      </c>
      <c r="E250" s="189" t="s">
        <v>197</v>
      </c>
      <c r="F250" s="40">
        <v>42370</v>
      </c>
      <c r="G250" s="189" t="s">
        <v>279</v>
      </c>
      <c r="H250" s="187" t="s">
        <v>322</v>
      </c>
      <c r="I250" s="187" t="s">
        <v>56</v>
      </c>
      <c r="J250" s="187" t="s">
        <v>583</v>
      </c>
      <c r="K250" s="187"/>
      <c r="L250" s="187"/>
      <c r="M250" s="146"/>
      <c r="N250" s="256"/>
      <c r="O250" s="256"/>
      <c r="P250" s="146"/>
      <c r="Q250" s="146"/>
      <c r="R250" s="146"/>
      <c r="S250" s="146"/>
      <c r="T250" s="17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24"/>
      <c r="DS250" s="124"/>
      <c r="DT250" s="124"/>
      <c r="DU250" s="124"/>
      <c r="DV250" s="124"/>
      <c r="DW250" s="124"/>
      <c r="DX250" s="124"/>
      <c r="DY250" s="124"/>
      <c r="DZ250" s="124"/>
      <c r="EA250" s="124"/>
      <c r="EB250" s="124"/>
      <c r="EC250" s="124"/>
      <c r="ED250" s="124"/>
      <c r="EE250" s="124"/>
      <c r="EF250" s="124"/>
    </row>
    <row r="251" spans="1:136" s="9" customFormat="1" ht="38.25" hidden="1" customHeight="1" outlineLevel="2" x14ac:dyDescent="0.25">
      <c r="A251" s="666"/>
      <c r="B251" s="667"/>
      <c r="C251" s="658" t="s">
        <v>679</v>
      </c>
      <c r="D251" s="785"/>
      <c r="E251" s="785"/>
      <c r="F251" s="785"/>
      <c r="G251" s="786"/>
      <c r="H251" s="187" t="s">
        <v>322</v>
      </c>
      <c r="I251" s="187" t="s">
        <v>56</v>
      </c>
      <c r="J251" s="187" t="s">
        <v>583</v>
      </c>
      <c r="K251" s="187" t="s">
        <v>623</v>
      </c>
      <c r="L251" s="187" t="s">
        <v>751</v>
      </c>
      <c r="M251" s="146"/>
      <c r="N251" s="256"/>
      <c r="O251" s="256"/>
      <c r="P251" s="146"/>
      <c r="Q251" s="146"/>
      <c r="R251" s="146"/>
      <c r="S251" s="146"/>
      <c r="T251" s="176">
        <v>2</v>
      </c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24"/>
      <c r="DS251" s="124"/>
      <c r="DT251" s="124"/>
      <c r="DU251" s="124"/>
      <c r="DV251" s="124"/>
      <c r="DW251" s="124"/>
      <c r="DX251" s="124"/>
      <c r="DY251" s="124"/>
      <c r="DZ251" s="124"/>
      <c r="EA251" s="124"/>
      <c r="EB251" s="124"/>
      <c r="EC251" s="124"/>
      <c r="ED251" s="124"/>
      <c r="EE251" s="124"/>
      <c r="EF251" s="124"/>
    </row>
    <row r="252" spans="1:136" s="166" customFormat="1" ht="96.75" customHeight="1" outlineLevel="2" x14ac:dyDescent="0.25">
      <c r="A252" s="187" t="s">
        <v>318</v>
      </c>
      <c r="B252" s="185" t="s">
        <v>294</v>
      </c>
      <c r="C252" s="185" t="s">
        <v>870</v>
      </c>
      <c r="D252" s="39" t="s">
        <v>999</v>
      </c>
      <c r="E252" s="189" t="s">
        <v>197</v>
      </c>
      <c r="F252" s="40">
        <v>42370</v>
      </c>
      <c r="G252" s="189" t="s">
        <v>998</v>
      </c>
      <c r="H252" s="187" t="s">
        <v>322</v>
      </c>
      <c r="I252" s="187" t="s">
        <v>56</v>
      </c>
      <c r="J252" s="187" t="s">
        <v>888</v>
      </c>
      <c r="K252" s="187"/>
      <c r="L252" s="187"/>
      <c r="M252" s="259">
        <f>M253</f>
        <v>0</v>
      </c>
      <c r="N252" s="265">
        <f>N253</f>
        <v>0</v>
      </c>
      <c r="O252" s="265">
        <f>O253</f>
        <v>0</v>
      </c>
      <c r="P252" s="146">
        <f>P253</f>
        <v>0</v>
      </c>
      <c r="Q252" s="146">
        <f t="shared" ref="Q252:S252" si="20">Q253</f>
        <v>72</v>
      </c>
      <c r="R252" s="146">
        <f t="shared" si="20"/>
        <v>0</v>
      </c>
      <c r="S252" s="146">
        <f t="shared" si="20"/>
        <v>0</v>
      </c>
      <c r="T252" s="17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5"/>
      <c r="BS252" s="165"/>
      <c r="BT252" s="165"/>
      <c r="BU252" s="165"/>
      <c r="BV252" s="165"/>
      <c r="BW252" s="165"/>
      <c r="BX252" s="165"/>
      <c r="BY252" s="165"/>
      <c r="BZ252" s="165"/>
      <c r="CA252" s="165"/>
      <c r="CB252" s="165"/>
      <c r="CC252" s="165"/>
      <c r="CD252" s="165"/>
      <c r="CE252" s="165"/>
      <c r="CF252" s="165"/>
      <c r="CG252" s="165"/>
      <c r="CH252" s="165"/>
      <c r="CI252" s="165"/>
      <c r="CJ252" s="165"/>
      <c r="CK252" s="165"/>
      <c r="CL252" s="165"/>
      <c r="CM252" s="165"/>
      <c r="CN252" s="165"/>
      <c r="CO252" s="165"/>
      <c r="CP252" s="165"/>
      <c r="CQ252" s="165"/>
      <c r="CR252" s="165"/>
      <c r="CS252" s="165"/>
      <c r="CT252" s="165"/>
      <c r="CU252" s="165"/>
      <c r="CV252" s="165"/>
      <c r="CW252" s="165"/>
      <c r="CX252" s="165"/>
      <c r="CY252" s="165"/>
      <c r="CZ252" s="165"/>
      <c r="DA252" s="165"/>
      <c r="DB252" s="165"/>
      <c r="DC252" s="165"/>
      <c r="DD252" s="165"/>
      <c r="DE252" s="165"/>
      <c r="DF252" s="165"/>
      <c r="DG252" s="165"/>
      <c r="DH252" s="165"/>
      <c r="DI252" s="165"/>
      <c r="DJ252" s="165"/>
      <c r="DK252" s="165"/>
      <c r="DL252" s="165"/>
      <c r="DM252" s="165"/>
      <c r="DN252" s="165"/>
      <c r="DO252" s="165"/>
      <c r="DP252" s="165"/>
      <c r="DQ252" s="165"/>
    </row>
    <row r="253" spans="1:136" s="166" customFormat="1" ht="37.5" customHeight="1" outlineLevel="2" x14ac:dyDescent="0.25">
      <c r="A253" s="631"/>
      <c r="B253" s="632"/>
      <c r="C253" s="636" t="s">
        <v>927</v>
      </c>
      <c r="D253" s="637"/>
      <c r="E253" s="637"/>
      <c r="F253" s="637"/>
      <c r="G253" s="638"/>
      <c r="H253" s="187" t="s">
        <v>322</v>
      </c>
      <c r="I253" s="187" t="s">
        <v>56</v>
      </c>
      <c r="J253" s="187" t="s">
        <v>888</v>
      </c>
      <c r="K253" s="187" t="s">
        <v>623</v>
      </c>
      <c r="L253" s="187" t="s">
        <v>751</v>
      </c>
      <c r="M253" s="259">
        <v>0</v>
      </c>
      <c r="N253" s="256">
        <v>0</v>
      </c>
      <c r="O253" s="256">
        <v>0</v>
      </c>
      <c r="P253" s="146">
        <v>0</v>
      </c>
      <c r="Q253" s="146">
        <v>72</v>
      </c>
      <c r="R253" s="146">
        <v>0</v>
      </c>
      <c r="S253" s="146">
        <v>0</v>
      </c>
      <c r="T253" s="176">
        <v>2</v>
      </c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5"/>
      <c r="BS253" s="165"/>
      <c r="BT253" s="165"/>
      <c r="BU253" s="165"/>
      <c r="BV253" s="165"/>
      <c r="BW253" s="165"/>
      <c r="BX253" s="165"/>
      <c r="BY253" s="165"/>
      <c r="BZ253" s="165"/>
      <c r="CA253" s="165"/>
      <c r="CB253" s="165"/>
      <c r="CC253" s="165"/>
      <c r="CD253" s="165"/>
      <c r="CE253" s="165"/>
      <c r="CF253" s="165"/>
      <c r="CG253" s="165"/>
      <c r="CH253" s="165"/>
      <c r="CI253" s="165"/>
      <c r="CJ253" s="165"/>
      <c r="CK253" s="165"/>
      <c r="CL253" s="165"/>
      <c r="CM253" s="165"/>
      <c r="CN253" s="165"/>
      <c r="CO253" s="165"/>
      <c r="CP253" s="165"/>
      <c r="CQ253" s="165"/>
      <c r="CR253" s="165"/>
      <c r="CS253" s="165"/>
      <c r="CT253" s="165"/>
      <c r="CU253" s="165"/>
      <c r="CV253" s="165"/>
      <c r="CW253" s="165"/>
      <c r="CX253" s="165"/>
      <c r="CY253" s="165"/>
      <c r="CZ253" s="165"/>
      <c r="DA253" s="165"/>
      <c r="DB253" s="165"/>
      <c r="DC253" s="165"/>
      <c r="DD253" s="165"/>
      <c r="DE253" s="165"/>
      <c r="DF253" s="165"/>
      <c r="DG253" s="165"/>
      <c r="DH253" s="165"/>
      <c r="DI253" s="165"/>
      <c r="DJ253" s="165"/>
      <c r="DK253" s="165"/>
      <c r="DL253" s="165"/>
      <c r="DM253" s="165"/>
      <c r="DN253" s="165"/>
      <c r="DO253" s="165"/>
      <c r="DP253" s="165"/>
      <c r="DQ253" s="165"/>
    </row>
    <row r="254" spans="1:136" s="9" customFormat="1" ht="68.25" customHeight="1" outlineLevel="2" x14ac:dyDescent="0.25">
      <c r="A254" s="684" t="s">
        <v>318</v>
      </c>
      <c r="B254" s="689" t="s">
        <v>1054</v>
      </c>
      <c r="C254" s="661" t="s">
        <v>219</v>
      </c>
      <c r="D254" s="236" t="s">
        <v>194</v>
      </c>
      <c r="E254" s="199" t="s">
        <v>178</v>
      </c>
      <c r="F254" s="208">
        <v>38861</v>
      </c>
      <c r="G254" s="173" t="s">
        <v>321</v>
      </c>
      <c r="H254" s="632" t="s">
        <v>322</v>
      </c>
      <c r="I254" s="684" t="s">
        <v>56</v>
      </c>
      <c r="J254" s="684" t="s">
        <v>220</v>
      </c>
      <c r="K254" s="684"/>
      <c r="L254" s="684"/>
      <c r="M254" s="462">
        <f>M256+M257</f>
        <v>886.90000000000009</v>
      </c>
      <c r="N254" s="812">
        <f t="shared" ref="N254:P254" si="21">N256+N257</f>
        <v>1042.4000000000001</v>
      </c>
      <c r="O254" s="812">
        <f t="shared" si="21"/>
        <v>1035.67221</v>
      </c>
      <c r="P254" s="462">
        <f t="shared" si="21"/>
        <v>1116</v>
      </c>
      <c r="Q254" s="462">
        <f t="shared" ref="Q254:S254" si="22">Q256+Q257</f>
        <v>1143.8</v>
      </c>
      <c r="R254" s="462">
        <f t="shared" si="22"/>
        <v>1143.8</v>
      </c>
      <c r="S254" s="462">
        <f t="shared" si="22"/>
        <v>1143.8</v>
      </c>
      <c r="T254" s="708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24"/>
      <c r="DS254" s="124"/>
      <c r="DT254" s="124"/>
      <c r="DU254" s="124"/>
      <c r="DV254" s="124"/>
      <c r="DW254" s="124"/>
      <c r="DX254" s="124"/>
      <c r="DY254" s="124"/>
      <c r="DZ254" s="124"/>
      <c r="EA254" s="124"/>
      <c r="EB254" s="124"/>
      <c r="EC254" s="124"/>
      <c r="ED254" s="124"/>
      <c r="EE254" s="124"/>
      <c r="EF254" s="124"/>
    </row>
    <row r="255" spans="1:136" s="9" customFormat="1" ht="90.75" customHeight="1" outlineLevel="2" x14ac:dyDescent="0.25">
      <c r="A255" s="684"/>
      <c r="B255" s="689"/>
      <c r="C255" s="661"/>
      <c r="D255" s="237" t="s">
        <v>999</v>
      </c>
      <c r="E255" s="45" t="s">
        <v>197</v>
      </c>
      <c r="F255" s="44">
        <v>42370</v>
      </c>
      <c r="G255" s="193" t="s">
        <v>998</v>
      </c>
      <c r="H255" s="632"/>
      <c r="I255" s="684"/>
      <c r="J255" s="684"/>
      <c r="K255" s="684"/>
      <c r="L255" s="684"/>
      <c r="M255" s="464"/>
      <c r="N255" s="812"/>
      <c r="O255" s="812"/>
      <c r="P255" s="464"/>
      <c r="Q255" s="464"/>
      <c r="R255" s="464"/>
      <c r="S255" s="464"/>
      <c r="T255" s="708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24"/>
      <c r="DS255" s="124"/>
      <c r="DT255" s="124"/>
      <c r="DU255" s="124"/>
      <c r="DV255" s="124"/>
      <c r="DW255" s="124"/>
      <c r="DX255" s="124"/>
      <c r="DY255" s="124"/>
      <c r="DZ255" s="124"/>
      <c r="EA255" s="124"/>
      <c r="EB255" s="124"/>
      <c r="EC255" s="124"/>
      <c r="ED255" s="124"/>
      <c r="EE255" s="124"/>
      <c r="EF255" s="124"/>
    </row>
    <row r="256" spans="1:136" s="9" customFormat="1" ht="18" customHeight="1" outlineLevel="2" x14ac:dyDescent="0.25">
      <c r="A256" s="692"/>
      <c r="B256" s="692"/>
      <c r="C256" s="679" t="s">
        <v>576</v>
      </c>
      <c r="D256" s="790"/>
      <c r="E256" s="790"/>
      <c r="F256" s="790"/>
      <c r="G256" s="790"/>
      <c r="H256" s="187" t="s">
        <v>322</v>
      </c>
      <c r="I256" s="187" t="s">
        <v>56</v>
      </c>
      <c r="J256" s="187" t="s">
        <v>220</v>
      </c>
      <c r="K256" s="187" t="s">
        <v>410</v>
      </c>
      <c r="L256" s="187" t="s">
        <v>751</v>
      </c>
      <c r="M256" s="259">
        <v>681.2</v>
      </c>
      <c r="N256" s="256">
        <v>802.4</v>
      </c>
      <c r="O256" s="256">
        <v>796.98076000000003</v>
      </c>
      <c r="P256" s="146">
        <v>857.1</v>
      </c>
      <c r="Q256" s="146">
        <v>878.5</v>
      </c>
      <c r="R256" s="146">
        <v>878.5</v>
      </c>
      <c r="S256" s="146">
        <v>878.5</v>
      </c>
      <c r="T256" s="176">
        <v>1</v>
      </c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24"/>
      <c r="DS256" s="124"/>
      <c r="DT256" s="124"/>
      <c r="DU256" s="124"/>
      <c r="DV256" s="124"/>
      <c r="DW256" s="124"/>
      <c r="DX256" s="124"/>
      <c r="DY256" s="124"/>
      <c r="DZ256" s="124"/>
      <c r="EA256" s="124"/>
      <c r="EB256" s="124"/>
      <c r="EC256" s="124"/>
      <c r="ED256" s="124"/>
      <c r="EE256" s="124"/>
      <c r="EF256" s="124"/>
    </row>
    <row r="257" spans="1:136" s="9" customFormat="1" ht="24.75" customHeight="1" outlineLevel="2" x14ac:dyDescent="0.25">
      <c r="A257" s="692"/>
      <c r="B257" s="692"/>
      <c r="C257" s="679" t="s">
        <v>573</v>
      </c>
      <c r="D257" s="679"/>
      <c r="E257" s="679"/>
      <c r="F257" s="679"/>
      <c r="G257" s="679"/>
      <c r="H257" s="187" t="s">
        <v>322</v>
      </c>
      <c r="I257" s="187" t="s">
        <v>56</v>
      </c>
      <c r="J257" s="187" t="s">
        <v>220</v>
      </c>
      <c r="K257" s="187" t="s">
        <v>86</v>
      </c>
      <c r="L257" s="187" t="s">
        <v>751</v>
      </c>
      <c r="M257" s="146">
        <v>205.7</v>
      </c>
      <c r="N257" s="256">
        <v>240</v>
      </c>
      <c r="O257" s="256">
        <v>238.69145</v>
      </c>
      <c r="P257" s="146">
        <v>258.89999999999998</v>
      </c>
      <c r="Q257" s="146">
        <v>265.3</v>
      </c>
      <c r="R257" s="146">
        <v>265.3</v>
      </c>
      <c r="S257" s="146">
        <v>265.3</v>
      </c>
      <c r="T257" s="176">
        <v>1</v>
      </c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24"/>
      <c r="DS257" s="124"/>
      <c r="DT257" s="124"/>
      <c r="DU257" s="124"/>
      <c r="DV257" s="124"/>
      <c r="DW257" s="124"/>
      <c r="DX257" s="124"/>
      <c r="DY257" s="124"/>
      <c r="DZ257" s="124"/>
      <c r="EA257" s="124"/>
      <c r="EB257" s="124"/>
      <c r="EC257" s="124"/>
      <c r="ED257" s="124"/>
      <c r="EE257" s="124"/>
      <c r="EF257" s="124"/>
    </row>
    <row r="258" spans="1:136" s="9" customFormat="1" ht="65.25" customHeight="1" outlineLevel="2" x14ac:dyDescent="0.25">
      <c r="A258" s="455" t="s">
        <v>318</v>
      </c>
      <c r="B258" s="641" t="s">
        <v>919</v>
      </c>
      <c r="C258" s="690" t="s">
        <v>90</v>
      </c>
      <c r="D258" s="190" t="s">
        <v>194</v>
      </c>
      <c r="E258" s="173" t="s">
        <v>178</v>
      </c>
      <c r="F258" s="174">
        <v>38861</v>
      </c>
      <c r="G258" s="173" t="s">
        <v>321</v>
      </c>
      <c r="H258" s="455" t="s">
        <v>322</v>
      </c>
      <c r="I258" s="455" t="s">
        <v>56</v>
      </c>
      <c r="J258" s="455" t="s">
        <v>221</v>
      </c>
      <c r="K258" s="455"/>
      <c r="L258" s="455"/>
      <c r="M258" s="462">
        <f>M260+M262</f>
        <v>2.7</v>
      </c>
      <c r="N258" s="459">
        <f>N260+N262</f>
        <v>2.7</v>
      </c>
      <c r="O258" s="459">
        <f>O262</f>
        <v>0.30099999999999999</v>
      </c>
      <c r="P258" s="462">
        <f>P262+P260</f>
        <v>30.1</v>
      </c>
      <c r="Q258" s="462">
        <f t="shared" ref="Q258:S258" si="23">Q262+Q260</f>
        <v>108.8</v>
      </c>
      <c r="R258" s="462">
        <f t="shared" si="23"/>
        <v>0</v>
      </c>
      <c r="S258" s="462">
        <f t="shared" si="23"/>
        <v>0</v>
      </c>
      <c r="T258" s="480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24"/>
      <c r="DS258" s="124"/>
      <c r="DT258" s="124"/>
      <c r="DU258" s="124"/>
      <c r="DV258" s="124"/>
      <c r="DW258" s="124"/>
      <c r="DX258" s="124"/>
      <c r="DY258" s="124"/>
      <c r="DZ258" s="124"/>
      <c r="EA258" s="124"/>
      <c r="EB258" s="124"/>
      <c r="EC258" s="124"/>
      <c r="ED258" s="124"/>
      <c r="EE258" s="124"/>
      <c r="EF258" s="124"/>
    </row>
    <row r="259" spans="1:136" s="9" customFormat="1" ht="81" customHeight="1" outlineLevel="2" x14ac:dyDescent="0.25">
      <c r="A259" s="454"/>
      <c r="B259" s="642"/>
      <c r="C259" s="691"/>
      <c r="D259" s="237" t="s">
        <v>999</v>
      </c>
      <c r="E259" s="193" t="s">
        <v>178</v>
      </c>
      <c r="F259" s="44">
        <v>42370</v>
      </c>
      <c r="G259" s="193" t="s">
        <v>998</v>
      </c>
      <c r="H259" s="454"/>
      <c r="I259" s="454"/>
      <c r="J259" s="454"/>
      <c r="K259" s="454"/>
      <c r="L259" s="454"/>
      <c r="M259" s="464"/>
      <c r="N259" s="461"/>
      <c r="O259" s="461"/>
      <c r="P259" s="464"/>
      <c r="Q259" s="464"/>
      <c r="R259" s="464"/>
      <c r="S259" s="464"/>
      <c r="T259" s="482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24"/>
      <c r="DS259" s="124"/>
      <c r="DT259" s="124"/>
      <c r="DU259" s="124"/>
      <c r="DV259" s="124"/>
      <c r="DW259" s="124"/>
      <c r="DX259" s="124"/>
      <c r="DY259" s="124"/>
      <c r="DZ259" s="124"/>
      <c r="EA259" s="124"/>
      <c r="EB259" s="124"/>
      <c r="EC259" s="124"/>
      <c r="ED259" s="124"/>
      <c r="EE259" s="124"/>
      <c r="EF259" s="124"/>
    </row>
    <row r="260" spans="1:136" s="9" customFormat="1" ht="37.5" customHeight="1" outlineLevel="2" x14ac:dyDescent="0.25">
      <c r="A260" s="465"/>
      <c r="B260" s="468"/>
      <c r="C260" s="636" t="s">
        <v>926</v>
      </c>
      <c r="D260" s="637"/>
      <c r="E260" s="637"/>
      <c r="F260" s="637"/>
      <c r="G260" s="638"/>
      <c r="H260" s="187" t="s">
        <v>322</v>
      </c>
      <c r="I260" s="187" t="s">
        <v>56</v>
      </c>
      <c r="J260" s="187" t="s">
        <v>221</v>
      </c>
      <c r="K260" s="187" t="s">
        <v>510</v>
      </c>
      <c r="L260" s="187" t="s">
        <v>751</v>
      </c>
      <c r="M260" s="462">
        <v>2</v>
      </c>
      <c r="N260" s="256">
        <v>2</v>
      </c>
      <c r="O260" s="256"/>
      <c r="P260" s="146">
        <v>30.1</v>
      </c>
      <c r="Q260" s="146">
        <v>108.8</v>
      </c>
      <c r="R260" s="146">
        <v>0</v>
      </c>
      <c r="S260" s="146">
        <v>0</v>
      </c>
      <c r="T260" s="176">
        <v>2</v>
      </c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24"/>
      <c r="DS260" s="124"/>
      <c r="DT260" s="124"/>
      <c r="DU260" s="124"/>
      <c r="DV260" s="124"/>
      <c r="DW260" s="124"/>
      <c r="DX260" s="124"/>
      <c r="DY260" s="124"/>
      <c r="DZ260" s="124"/>
      <c r="EA260" s="124"/>
      <c r="EB260" s="124"/>
      <c r="EC260" s="124"/>
      <c r="ED260" s="124"/>
      <c r="EE260" s="124"/>
      <c r="EF260" s="124"/>
    </row>
    <row r="261" spans="1:136" s="9" customFormat="1" ht="18" hidden="1" customHeight="1" outlineLevel="2" x14ac:dyDescent="0.25">
      <c r="A261" s="466"/>
      <c r="B261" s="469"/>
      <c r="C261" s="658" t="s">
        <v>679</v>
      </c>
      <c r="D261" s="659"/>
      <c r="E261" s="659"/>
      <c r="F261" s="659"/>
      <c r="G261" s="660"/>
      <c r="H261" s="187" t="s">
        <v>322</v>
      </c>
      <c r="I261" s="187" t="s">
        <v>56</v>
      </c>
      <c r="J261" s="187" t="s">
        <v>221</v>
      </c>
      <c r="K261" s="187" t="s">
        <v>510</v>
      </c>
      <c r="L261" s="187" t="s">
        <v>751</v>
      </c>
      <c r="M261" s="464"/>
      <c r="N261" s="256"/>
      <c r="O261" s="256"/>
      <c r="P261" s="146"/>
      <c r="Q261" s="146"/>
      <c r="R261" s="146"/>
      <c r="S261" s="146"/>
      <c r="T261" s="176">
        <v>2</v>
      </c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24"/>
      <c r="DS261" s="124"/>
      <c r="DT261" s="124"/>
      <c r="DU261" s="124"/>
      <c r="DV261" s="124"/>
      <c r="DW261" s="124"/>
      <c r="DX261" s="124"/>
      <c r="DY261" s="124"/>
      <c r="DZ261" s="124"/>
      <c r="EA261" s="124"/>
      <c r="EB261" s="124"/>
      <c r="EC261" s="124"/>
      <c r="ED261" s="124"/>
      <c r="EE261" s="124"/>
      <c r="EF261" s="124"/>
    </row>
    <row r="262" spans="1:136" s="9" customFormat="1" ht="18" customHeight="1" outlineLevel="2" x14ac:dyDescent="0.25">
      <c r="A262" s="467"/>
      <c r="B262" s="470"/>
      <c r="C262" s="776" t="s">
        <v>444</v>
      </c>
      <c r="D262" s="776"/>
      <c r="E262" s="776"/>
      <c r="F262" s="776"/>
      <c r="G262" s="776"/>
      <c r="H262" s="187" t="s">
        <v>322</v>
      </c>
      <c r="I262" s="187" t="s">
        <v>56</v>
      </c>
      <c r="J262" s="187" t="s">
        <v>221</v>
      </c>
      <c r="K262" s="187" t="s">
        <v>409</v>
      </c>
      <c r="L262" s="187" t="s">
        <v>751</v>
      </c>
      <c r="M262" s="259">
        <v>0.7</v>
      </c>
      <c r="N262" s="256">
        <v>0.7</v>
      </c>
      <c r="O262" s="256">
        <v>0.30099999999999999</v>
      </c>
      <c r="P262" s="146"/>
      <c r="Q262" s="146"/>
      <c r="R262" s="146"/>
      <c r="S262" s="146"/>
      <c r="T262" s="176">
        <v>2</v>
      </c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24"/>
      <c r="DS262" s="124"/>
      <c r="DT262" s="124"/>
      <c r="DU262" s="124"/>
      <c r="DV262" s="124"/>
      <c r="DW262" s="124"/>
      <c r="DX262" s="124"/>
      <c r="DY262" s="124"/>
      <c r="DZ262" s="124"/>
      <c r="EA262" s="124"/>
      <c r="EB262" s="124"/>
      <c r="EC262" s="124"/>
      <c r="ED262" s="124"/>
      <c r="EE262" s="124"/>
      <c r="EF262" s="124"/>
    </row>
    <row r="263" spans="1:136" s="12" customFormat="1" ht="128.25" hidden="1" customHeight="1" outlineLevel="1" x14ac:dyDescent="0.25">
      <c r="A263" s="187" t="s">
        <v>318</v>
      </c>
      <c r="B263" s="185" t="s">
        <v>371</v>
      </c>
      <c r="C263" s="61" t="s">
        <v>121</v>
      </c>
      <c r="D263" s="39" t="s">
        <v>412</v>
      </c>
      <c r="E263" s="189" t="s">
        <v>178</v>
      </c>
      <c r="F263" s="40">
        <v>39499</v>
      </c>
      <c r="G263" s="189" t="s">
        <v>321</v>
      </c>
      <c r="H263" s="187" t="s">
        <v>322</v>
      </c>
      <c r="I263" s="187" t="s">
        <v>56</v>
      </c>
      <c r="J263" s="187" t="s">
        <v>122</v>
      </c>
      <c r="K263" s="187"/>
      <c r="L263" s="187"/>
      <c r="M263" s="462"/>
      <c r="N263" s="256">
        <f>N264</f>
        <v>0</v>
      </c>
      <c r="O263" s="256">
        <f>O264</f>
        <v>0</v>
      </c>
      <c r="P263" s="146"/>
      <c r="Q263" s="146"/>
      <c r="R263" s="146"/>
      <c r="S263" s="146"/>
      <c r="T263" s="17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24"/>
      <c r="DS263" s="124"/>
      <c r="DT263" s="124"/>
      <c r="DU263" s="124"/>
      <c r="DV263" s="124"/>
      <c r="DW263" s="124"/>
      <c r="DX263" s="124"/>
      <c r="DY263" s="124"/>
      <c r="DZ263" s="124"/>
      <c r="EA263" s="124"/>
      <c r="EB263" s="124"/>
      <c r="EC263" s="124"/>
      <c r="ED263" s="124"/>
      <c r="EE263" s="124"/>
      <c r="EF263" s="124"/>
    </row>
    <row r="264" spans="1:136" s="12" customFormat="1" ht="18" hidden="1" customHeight="1" outlineLevel="1" x14ac:dyDescent="0.25">
      <c r="A264" s="723"/>
      <c r="B264" s="724"/>
      <c r="C264" s="586" t="s">
        <v>186</v>
      </c>
      <c r="D264" s="687"/>
      <c r="E264" s="687"/>
      <c r="F264" s="687"/>
      <c r="G264" s="688"/>
      <c r="H264" s="187" t="s">
        <v>322</v>
      </c>
      <c r="I264" s="187" t="s">
        <v>56</v>
      </c>
      <c r="J264" s="187" t="s">
        <v>122</v>
      </c>
      <c r="K264" s="187" t="s">
        <v>623</v>
      </c>
      <c r="L264" s="187" t="s">
        <v>694</v>
      </c>
      <c r="M264" s="464"/>
      <c r="N264" s="256">
        <v>0</v>
      </c>
      <c r="O264" s="256">
        <v>0</v>
      </c>
      <c r="P264" s="146"/>
      <c r="Q264" s="146"/>
      <c r="R264" s="146"/>
      <c r="S264" s="146"/>
      <c r="T264" s="176">
        <v>2</v>
      </c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24"/>
      <c r="DS264" s="124"/>
      <c r="DT264" s="124"/>
      <c r="DU264" s="124"/>
      <c r="DV264" s="124"/>
      <c r="DW264" s="124"/>
      <c r="DX264" s="124"/>
      <c r="DY264" s="124"/>
      <c r="DZ264" s="124"/>
      <c r="EA264" s="124"/>
      <c r="EB264" s="124"/>
      <c r="EC264" s="124"/>
      <c r="ED264" s="124"/>
      <c r="EE264" s="124"/>
      <c r="EF264" s="124"/>
    </row>
    <row r="265" spans="1:136" s="12" customFormat="1" ht="124.5" hidden="1" customHeight="1" outlineLevel="1" x14ac:dyDescent="0.25">
      <c r="A265" s="187" t="s">
        <v>318</v>
      </c>
      <c r="B265" s="185" t="s">
        <v>202</v>
      </c>
      <c r="C265" s="234" t="s">
        <v>123</v>
      </c>
      <c r="D265" s="39" t="s">
        <v>412</v>
      </c>
      <c r="E265" s="189" t="s">
        <v>178</v>
      </c>
      <c r="F265" s="40">
        <v>39499</v>
      </c>
      <c r="G265" s="189" t="s">
        <v>321</v>
      </c>
      <c r="H265" s="187" t="s">
        <v>322</v>
      </c>
      <c r="I265" s="187" t="s">
        <v>56</v>
      </c>
      <c r="J265" s="187" t="s">
        <v>124</v>
      </c>
      <c r="K265" s="187"/>
      <c r="L265" s="187"/>
      <c r="M265" s="146"/>
      <c r="N265" s="256">
        <f>N266</f>
        <v>0</v>
      </c>
      <c r="O265" s="256">
        <f>O266</f>
        <v>0</v>
      </c>
      <c r="P265" s="146"/>
      <c r="Q265" s="146"/>
      <c r="R265" s="146"/>
      <c r="S265" s="146"/>
      <c r="T265" s="17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24"/>
      <c r="DS265" s="124"/>
      <c r="DT265" s="124"/>
      <c r="DU265" s="124"/>
      <c r="DV265" s="124"/>
      <c r="DW265" s="124"/>
      <c r="DX265" s="124"/>
      <c r="DY265" s="124"/>
      <c r="DZ265" s="124"/>
      <c r="EA265" s="124"/>
      <c r="EB265" s="124"/>
      <c r="EC265" s="124"/>
      <c r="ED265" s="124"/>
      <c r="EE265" s="124"/>
      <c r="EF265" s="124"/>
    </row>
    <row r="266" spans="1:136" s="12" customFormat="1" ht="18" hidden="1" customHeight="1" outlineLevel="1" x14ac:dyDescent="0.25">
      <c r="A266" s="723"/>
      <c r="B266" s="724"/>
      <c r="C266" s="586" t="s">
        <v>187</v>
      </c>
      <c r="D266" s="687"/>
      <c r="E266" s="687"/>
      <c r="F266" s="687"/>
      <c r="G266" s="688"/>
      <c r="H266" s="187" t="s">
        <v>322</v>
      </c>
      <c r="I266" s="187" t="s">
        <v>56</v>
      </c>
      <c r="J266" s="187" t="s">
        <v>124</v>
      </c>
      <c r="K266" s="187" t="s">
        <v>623</v>
      </c>
      <c r="L266" s="187" t="s">
        <v>351</v>
      </c>
      <c r="M266" s="146"/>
      <c r="N266" s="256">
        <v>0</v>
      </c>
      <c r="O266" s="256">
        <v>0</v>
      </c>
      <c r="P266" s="146"/>
      <c r="Q266" s="146"/>
      <c r="R266" s="146"/>
      <c r="S266" s="146"/>
      <c r="T266" s="176">
        <v>2</v>
      </c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24"/>
      <c r="DS266" s="124"/>
      <c r="DT266" s="124"/>
      <c r="DU266" s="124"/>
      <c r="DV266" s="124"/>
      <c r="DW266" s="124"/>
      <c r="DX266" s="124"/>
      <c r="DY266" s="124"/>
      <c r="DZ266" s="124"/>
      <c r="EA266" s="124"/>
      <c r="EB266" s="124"/>
      <c r="EC266" s="124"/>
      <c r="ED266" s="124"/>
      <c r="EE266" s="124"/>
      <c r="EF266" s="124"/>
    </row>
    <row r="267" spans="1:136" s="12" customFormat="1" ht="21" hidden="1" customHeight="1" outlineLevel="1" x14ac:dyDescent="0.25">
      <c r="A267" s="677"/>
      <c r="B267" s="678"/>
      <c r="C267" s="586" t="s">
        <v>187</v>
      </c>
      <c r="D267" s="687"/>
      <c r="E267" s="687"/>
      <c r="F267" s="687"/>
      <c r="G267" s="688"/>
      <c r="H267" s="187" t="s">
        <v>322</v>
      </c>
      <c r="I267" s="187" t="s">
        <v>56</v>
      </c>
      <c r="J267" s="187" t="s">
        <v>124</v>
      </c>
      <c r="K267" s="187" t="s">
        <v>780</v>
      </c>
      <c r="L267" s="187" t="s">
        <v>351</v>
      </c>
      <c r="M267" s="791"/>
      <c r="N267" s="253"/>
      <c r="O267" s="253"/>
      <c r="P267" s="146"/>
      <c r="Q267" s="146"/>
      <c r="R267" s="146"/>
      <c r="S267" s="146"/>
      <c r="T267" s="171">
        <v>2</v>
      </c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24"/>
      <c r="DS267" s="124"/>
      <c r="DT267" s="124"/>
      <c r="DU267" s="124"/>
      <c r="DV267" s="124"/>
      <c r="DW267" s="124"/>
      <c r="DX267" s="124"/>
      <c r="DY267" s="124"/>
      <c r="DZ267" s="124"/>
      <c r="EA267" s="124"/>
      <c r="EB267" s="124"/>
      <c r="EC267" s="124"/>
      <c r="ED267" s="124"/>
      <c r="EE267" s="124"/>
      <c r="EF267" s="124"/>
    </row>
    <row r="268" spans="1:136" s="12" customFormat="1" ht="124.5" hidden="1" customHeight="1" outlineLevel="1" x14ac:dyDescent="0.25">
      <c r="A268" s="187" t="s">
        <v>318</v>
      </c>
      <c r="B268" s="187" t="s">
        <v>372</v>
      </c>
      <c r="C268" s="177" t="s">
        <v>42</v>
      </c>
      <c r="D268" s="62" t="s">
        <v>395</v>
      </c>
      <c r="E268" s="189" t="s">
        <v>178</v>
      </c>
      <c r="F268" s="40">
        <v>40095</v>
      </c>
      <c r="G268" s="189" t="s">
        <v>321</v>
      </c>
      <c r="H268" s="212" t="s">
        <v>322</v>
      </c>
      <c r="I268" s="212" t="s">
        <v>56</v>
      </c>
      <c r="J268" s="212" t="s">
        <v>499</v>
      </c>
      <c r="K268" s="212"/>
      <c r="L268" s="212"/>
      <c r="M268" s="791"/>
      <c r="N268" s="253">
        <f>N269</f>
        <v>0</v>
      </c>
      <c r="O268" s="253"/>
      <c r="P268" s="259"/>
      <c r="Q268" s="259"/>
      <c r="R268" s="259"/>
      <c r="S268" s="259"/>
      <c r="T268" s="171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24"/>
      <c r="DS268" s="124"/>
      <c r="DT268" s="124"/>
      <c r="DU268" s="124"/>
      <c r="DV268" s="124"/>
      <c r="DW268" s="124"/>
      <c r="DX268" s="124"/>
      <c r="DY268" s="124"/>
      <c r="DZ268" s="124"/>
      <c r="EA268" s="124"/>
      <c r="EB268" s="124"/>
      <c r="EC268" s="124"/>
      <c r="ED268" s="124"/>
      <c r="EE268" s="124"/>
      <c r="EF268" s="124"/>
    </row>
    <row r="269" spans="1:136" s="12" customFormat="1" ht="18" hidden="1" customHeight="1" outlineLevel="1" x14ac:dyDescent="0.25">
      <c r="A269" s="723"/>
      <c r="B269" s="724"/>
      <c r="C269" s="658" t="s">
        <v>187</v>
      </c>
      <c r="D269" s="659"/>
      <c r="E269" s="659"/>
      <c r="F269" s="659"/>
      <c r="G269" s="660"/>
      <c r="H269" s="212" t="s">
        <v>322</v>
      </c>
      <c r="I269" s="212" t="s">
        <v>56</v>
      </c>
      <c r="J269" s="212" t="s">
        <v>499</v>
      </c>
      <c r="K269" s="212" t="s">
        <v>500</v>
      </c>
      <c r="L269" s="212" t="s">
        <v>351</v>
      </c>
      <c r="M269" s="146"/>
      <c r="N269" s="253">
        <v>0</v>
      </c>
      <c r="O269" s="253"/>
      <c r="P269" s="259"/>
      <c r="Q269" s="259"/>
      <c r="R269" s="259"/>
      <c r="S269" s="259"/>
      <c r="T269" s="171">
        <v>2</v>
      </c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24"/>
      <c r="DS269" s="124"/>
      <c r="DT269" s="124"/>
      <c r="DU269" s="124"/>
      <c r="DV269" s="124"/>
      <c r="DW269" s="124"/>
      <c r="DX269" s="124"/>
      <c r="DY269" s="124"/>
      <c r="DZ269" s="124"/>
      <c r="EA269" s="124"/>
      <c r="EB269" s="124"/>
      <c r="EC269" s="124"/>
      <c r="ED269" s="124"/>
      <c r="EE269" s="124"/>
      <c r="EF269" s="124"/>
    </row>
    <row r="270" spans="1:136" s="12" customFormat="1" ht="18" hidden="1" customHeight="1" outlineLevel="1" x14ac:dyDescent="0.25">
      <c r="A270" s="677"/>
      <c r="B270" s="678"/>
      <c r="C270" s="658" t="s">
        <v>187</v>
      </c>
      <c r="D270" s="659"/>
      <c r="E270" s="659"/>
      <c r="F270" s="659"/>
      <c r="G270" s="660"/>
      <c r="H270" s="212" t="s">
        <v>322</v>
      </c>
      <c r="I270" s="212" t="s">
        <v>56</v>
      </c>
      <c r="J270" s="212" t="s">
        <v>499</v>
      </c>
      <c r="K270" s="212" t="s">
        <v>211</v>
      </c>
      <c r="L270" s="212" t="s">
        <v>351</v>
      </c>
      <c r="M270" s="146"/>
      <c r="N270" s="253"/>
      <c r="O270" s="253"/>
      <c r="P270" s="259"/>
      <c r="Q270" s="259"/>
      <c r="R270" s="259"/>
      <c r="S270" s="259"/>
      <c r="T270" s="171">
        <v>2</v>
      </c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24"/>
      <c r="DS270" s="124"/>
      <c r="DT270" s="124"/>
      <c r="DU270" s="124"/>
      <c r="DV270" s="124"/>
      <c r="DW270" s="124"/>
      <c r="DX270" s="124"/>
      <c r="DY270" s="124"/>
      <c r="DZ270" s="124"/>
      <c r="EA270" s="124"/>
      <c r="EB270" s="124"/>
      <c r="EC270" s="124"/>
      <c r="ED270" s="124"/>
      <c r="EE270" s="124"/>
      <c r="EF270" s="124"/>
    </row>
    <row r="271" spans="1:136" s="12" customFormat="1" ht="75" hidden="1" customHeight="1" outlineLevel="1" x14ac:dyDescent="0.25">
      <c r="A271" s="187" t="s">
        <v>318</v>
      </c>
      <c r="B271" s="187" t="s">
        <v>373</v>
      </c>
      <c r="C271" s="46" t="s">
        <v>501</v>
      </c>
      <c r="D271" s="62" t="s">
        <v>136</v>
      </c>
      <c r="E271" s="189" t="s">
        <v>178</v>
      </c>
      <c r="F271" s="40">
        <v>40072</v>
      </c>
      <c r="G271" s="189" t="s">
        <v>321</v>
      </c>
      <c r="H271" s="212" t="s">
        <v>322</v>
      </c>
      <c r="I271" s="212" t="s">
        <v>56</v>
      </c>
      <c r="J271" s="212" t="s">
        <v>502</v>
      </c>
      <c r="K271" s="212"/>
      <c r="L271" s="212"/>
      <c r="M271" s="462"/>
      <c r="N271" s="253"/>
      <c r="O271" s="253"/>
      <c r="P271" s="259"/>
      <c r="Q271" s="259"/>
      <c r="R271" s="259"/>
      <c r="S271" s="259"/>
      <c r="T271" s="171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24"/>
      <c r="DS271" s="124"/>
      <c r="DT271" s="124"/>
      <c r="DU271" s="124"/>
      <c r="DV271" s="124"/>
      <c r="DW271" s="124"/>
      <c r="DX271" s="124"/>
      <c r="DY271" s="124"/>
      <c r="DZ271" s="124"/>
      <c r="EA271" s="124"/>
      <c r="EB271" s="124"/>
      <c r="EC271" s="124"/>
      <c r="ED271" s="124"/>
      <c r="EE271" s="124"/>
      <c r="EF271" s="124"/>
    </row>
    <row r="272" spans="1:136" s="12" customFormat="1" ht="18" hidden="1" customHeight="1" outlineLevel="1" x14ac:dyDescent="0.25">
      <c r="A272" s="639"/>
      <c r="B272" s="640"/>
      <c r="C272" s="718" t="s">
        <v>187</v>
      </c>
      <c r="D272" s="720"/>
      <c r="E272" s="720"/>
      <c r="F272" s="720"/>
      <c r="G272" s="721"/>
      <c r="H272" s="212" t="s">
        <v>322</v>
      </c>
      <c r="I272" s="212" t="s">
        <v>56</v>
      </c>
      <c r="J272" s="212" t="s">
        <v>502</v>
      </c>
      <c r="K272" s="212" t="s">
        <v>409</v>
      </c>
      <c r="L272" s="212" t="s">
        <v>351</v>
      </c>
      <c r="M272" s="464"/>
      <c r="N272" s="253"/>
      <c r="O272" s="253"/>
      <c r="P272" s="259"/>
      <c r="Q272" s="259"/>
      <c r="R272" s="259"/>
      <c r="S272" s="259"/>
      <c r="T272" s="171">
        <v>2</v>
      </c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24"/>
      <c r="DS272" s="124"/>
      <c r="DT272" s="124"/>
      <c r="DU272" s="124"/>
      <c r="DV272" s="124"/>
      <c r="DW272" s="124"/>
      <c r="DX272" s="124"/>
      <c r="DY272" s="124"/>
      <c r="DZ272" s="124"/>
      <c r="EA272" s="124"/>
      <c r="EB272" s="124"/>
      <c r="EC272" s="124"/>
      <c r="ED272" s="124"/>
      <c r="EE272" s="124"/>
      <c r="EF272" s="124"/>
    </row>
    <row r="273" spans="1:136" s="12" customFormat="1" ht="120" hidden="1" customHeight="1" outlineLevel="1" x14ac:dyDescent="0.25">
      <c r="A273" s="187" t="s">
        <v>318</v>
      </c>
      <c r="B273" s="185" t="s">
        <v>373</v>
      </c>
      <c r="C273" s="230" t="s">
        <v>459</v>
      </c>
      <c r="D273" s="39" t="s">
        <v>412</v>
      </c>
      <c r="E273" s="189" t="s">
        <v>178</v>
      </c>
      <c r="F273" s="40">
        <v>39499</v>
      </c>
      <c r="G273" s="189" t="s">
        <v>321</v>
      </c>
      <c r="H273" s="212" t="s">
        <v>322</v>
      </c>
      <c r="I273" s="212" t="s">
        <v>56</v>
      </c>
      <c r="J273" s="212" t="s">
        <v>458</v>
      </c>
      <c r="K273" s="212"/>
      <c r="L273" s="212"/>
      <c r="M273" s="146"/>
      <c r="N273" s="253">
        <f>N274</f>
        <v>0</v>
      </c>
      <c r="O273" s="253">
        <f>O274</f>
        <v>0</v>
      </c>
      <c r="P273" s="259"/>
      <c r="Q273" s="259"/>
      <c r="R273" s="259"/>
      <c r="S273" s="259"/>
      <c r="T273" s="171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24"/>
      <c r="DS273" s="124"/>
      <c r="DT273" s="124"/>
      <c r="DU273" s="124"/>
      <c r="DV273" s="124"/>
      <c r="DW273" s="124"/>
      <c r="DX273" s="124"/>
      <c r="DY273" s="124"/>
      <c r="DZ273" s="124"/>
      <c r="EA273" s="124"/>
      <c r="EB273" s="124"/>
      <c r="EC273" s="124"/>
      <c r="ED273" s="124"/>
      <c r="EE273" s="124"/>
      <c r="EF273" s="124"/>
    </row>
    <row r="274" spans="1:136" s="12" customFormat="1" ht="21" hidden="1" customHeight="1" outlineLevel="1" x14ac:dyDescent="0.25">
      <c r="A274" s="225"/>
      <c r="B274" s="226"/>
      <c r="C274" s="636" t="s">
        <v>186</v>
      </c>
      <c r="D274" s="637"/>
      <c r="E274" s="637"/>
      <c r="F274" s="637"/>
      <c r="G274" s="63"/>
      <c r="H274" s="212" t="s">
        <v>322</v>
      </c>
      <c r="I274" s="212" t="s">
        <v>56</v>
      </c>
      <c r="J274" s="212" t="s">
        <v>458</v>
      </c>
      <c r="K274" s="212" t="s">
        <v>623</v>
      </c>
      <c r="L274" s="212" t="s">
        <v>694</v>
      </c>
      <c r="M274" s="146"/>
      <c r="N274" s="253">
        <v>0</v>
      </c>
      <c r="O274" s="253">
        <v>0</v>
      </c>
      <c r="P274" s="259"/>
      <c r="Q274" s="259"/>
      <c r="R274" s="259"/>
      <c r="S274" s="259"/>
      <c r="T274" s="171">
        <v>2</v>
      </c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24"/>
      <c r="DS274" s="124"/>
      <c r="DT274" s="124"/>
      <c r="DU274" s="124"/>
      <c r="DV274" s="124"/>
      <c r="DW274" s="124"/>
      <c r="DX274" s="124"/>
      <c r="DY274" s="124"/>
      <c r="DZ274" s="124"/>
      <c r="EA274" s="124"/>
      <c r="EB274" s="124"/>
      <c r="EC274" s="124"/>
      <c r="ED274" s="124"/>
      <c r="EE274" s="124"/>
      <c r="EF274" s="124"/>
    </row>
    <row r="275" spans="1:136" s="12" customFormat="1" ht="64.5" hidden="1" customHeight="1" outlineLevel="1" x14ac:dyDescent="0.25">
      <c r="A275" s="187" t="s">
        <v>318</v>
      </c>
      <c r="B275" s="187" t="s">
        <v>374</v>
      </c>
      <c r="C275" s="230" t="s">
        <v>258</v>
      </c>
      <c r="D275" s="39" t="s">
        <v>285</v>
      </c>
      <c r="E275" s="189" t="s">
        <v>181</v>
      </c>
      <c r="F275" s="40">
        <v>39448</v>
      </c>
      <c r="G275" s="189" t="s">
        <v>304</v>
      </c>
      <c r="H275" s="212" t="s">
        <v>322</v>
      </c>
      <c r="I275" s="212" t="s">
        <v>56</v>
      </c>
      <c r="J275" s="212" t="s">
        <v>326</v>
      </c>
      <c r="K275" s="212"/>
      <c r="L275" s="212"/>
      <c r="M275" s="146"/>
      <c r="N275" s="253">
        <f>N276</f>
        <v>0</v>
      </c>
      <c r="O275" s="253">
        <f>O276</f>
        <v>0</v>
      </c>
      <c r="P275" s="259"/>
      <c r="Q275" s="259"/>
      <c r="R275" s="259"/>
      <c r="S275" s="259"/>
      <c r="T275" s="171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24"/>
      <c r="DS275" s="124"/>
      <c r="DT275" s="124"/>
      <c r="DU275" s="124"/>
      <c r="DV275" s="124"/>
      <c r="DW275" s="124"/>
      <c r="DX275" s="124"/>
      <c r="DY275" s="124"/>
      <c r="DZ275" s="124"/>
      <c r="EA275" s="124"/>
      <c r="EB275" s="124"/>
      <c r="EC275" s="124"/>
      <c r="ED275" s="124"/>
      <c r="EE275" s="124"/>
      <c r="EF275" s="124"/>
    </row>
    <row r="276" spans="1:136" s="12" customFormat="1" ht="18" hidden="1" customHeight="1" outlineLevel="1" x14ac:dyDescent="0.25">
      <c r="A276" s="225"/>
      <c r="B276" s="226"/>
      <c r="C276" s="636" t="s">
        <v>186</v>
      </c>
      <c r="D276" s="637"/>
      <c r="E276" s="637"/>
      <c r="F276" s="637"/>
      <c r="G276" s="63"/>
      <c r="H276" s="212" t="s">
        <v>322</v>
      </c>
      <c r="I276" s="212" t="s">
        <v>56</v>
      </c>
      <c r="J276" s="212" t="s">
        <v>326</v>
      </c>
      <c r="K276" s="212" t="s">
        <v>623</v>
      </c>
      <c r="L276" s="212" t="s">
        <v>694</v>
      </c>
      <c r="M276" s="146"/>
      <c r="N276" s="253">
        <v>0</v>
      </c>
      <c r="O276" s="253">
        <v>0</v>
      </c>
      <c r="P276" s="259"/>
      <c r="Q276" s="259"/>
      <c r="R276" s="259"/>
      <c r="S276" s="259"/>
      <c r="T276" s="171">
        <v>2</v>
      </c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24"/>
      <c r="DS276" s="124"/>
      <c r="DT276" s="124"/>
      <c r="DU276" s="124"/>
      <c r="DV276" s="124"/>
      <c r="DW276" s="124"/>
      <c r="DX276" s="124"/>
      <c r="DY276" s="124"/>
      <c r="DZ276" s="124"/>
      <c r="EA276" s="124"/>
      <c r="EB276" s="124"/>
      <c r="EC276" s="124"/>
      <c r="ED276" s="124"/>
      <c r="EE276" s="124"/>
      <c r="EF276" s="124"/>
    </row>
    <row r="277" spans="1:136" s="9" customFormat="1" ht="130.5" hidden="1" customHeight="1" outlineLevel="1" x14ac:dyDescent="0.25">
      <c r="A277" s="187" t="s">
        <v>318</v>
      </c>
      <c r="B277" s="185" t="s">
        <v>291</v>
      </c>
      <c r="C277" s="61" t="s">
        <v>225</v>
      </c>
      <c r="D277" s="39" t="s">
        <v>412</v>
      </c>
      <c r="E277" s="189" t="s">
        <v>178</v>
      </c>
      <c r="F277" s="40">
        <v>39499</v>
      </c>
      <c r="G277" s="189" t="s">
        <v>321</v>
      </c>
      <c r="H277" s="187" t="s">
        <v>322</v>
      </c>
      <c r="I277" s="187" t="s">
        <v>56</v>
      </c>
      <c r="J277" s="187" t="s">
        <v>226</v>
      </c>
      <c r="K277" s="187"/>
      <c r="L277" s="187"/>
      <c r="M277" s="146"/>
      <c r="N277" s="256"/>
      <c r="O277" s="256"/>
      <c r="P277" s="146"/>
      <c r="Q277" s="146"/>
      <c r="R277" s="146"/>
      <c r="S277" s="146"/>
      <c r="T277" s="17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24"/>
      <c r="DS277" s="124"/>
      <c r="DT277" s="124"/>
      <c r="DU277" s="124"/>
      <c r="DV277" s="124"/>
      <c r="DW277" s="124"/>
      <c r="DX277" s="124"/>
      <c r="DY277" s="124"/>
      <c r="DZ277" s="124"/>
      <c r="EA277" s="124"/>
      <c r="EB277" s="124"/>
      <c r="EC277" s="124"/>
      <c r="ED277" s="124"/>
      <c r="EE277" s="124"/>
      <c r="EF277" s="124"/>
    </row>
    <row r="278" spans="1:136" s="9" customFormat="1" ht="18" hidden="1" customHeight="1" outlineLevel="1" x14ac:dyDescent="0.25">
      <c r="A278" s="723"/>
      <c r="B278" s="724"/>
      <c r="C278" s="658" t="s">
        <v>574</v>
      </c>
      <c r="D278" s="659"/>
      <c r="E278" s="659"/>
      <c r="F278" s="659"/>
      <c r="G278" s="660"/>
      <c r="H278" s="187" t="s">
        <v>322</v>
      </c>
      <c r="I278" s="187" t="s">
        <v>56</v>
      </c>
      <c r="J278" s="187" t="s">
        <v>226</v>
      </c>
      <c r="K278" s="187" t="s">
        <v>623</v>
      </c>
      <c r="L278" s="187" t="s">
        <v>751</v>
      </c>
      <c r="M278" s="146"/>
      <c r="N278" s="256"/>
      <c r="O278" s="256"/>
      <c r="P278" s="146"/>
      <c r="Q278" s="146"/>
      <c r="R278" s="146"/>
      <c r="S278" s="146"/>
      <c r="T278" s="176">
        <v>2</v>
      </c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24"/>
      <c r="DS278" s="124"/>
      <c r="DT278" s="124"/>
      <c r="DU278" s="124"/>
      <c r="DV278" s="124"/>
      <c r="DW278" s="124"/>
      <c r="DX278" s="124"/>
      <c r="DY278" s="124"/>
      <c r="DZ278" s="124"/>
      <c r="EA278" s="124"/>
      <c r="EB278" s="124"/>
      <c r="EC278" s="124"/>
      <c r="ED278" s="124"/>
      <c r="EE278" s="124"/>
      <c r="EF278" s="124"/>
    </row>
    <row r="279" spans="1:136" s="9" customFormat="1" ht="131.25" customHeight="1" outlineLevel="1" x14ac:dyDescent="0.25">
      <c r="A279" s="187" t="s">
        <v>318</v>
      </c>
      <c r="B279" s="185" t="s">
        <v>920</v>
      </c>
      <c r="C279" s="234" t="s">
        <v>227</v>
      </c>
      <c r="D279" s="39" t="s">
        <v>412</v>
      </c>
      <c r="E279" s="189" t="s">
        <v>178</v>
      </c>
      <c r="F279" s="40">
        <v>39499</v>
      </c>
      <c r="G279" s="189" t="s">
        <v>321</v>
      </c>
      <c r="H279" s="187" t="s">
        <v>322</v>
      </c>
      <c r="I279" s="187" t="s">
        <v>56</v>
      </c>
      <c r="J279" s="187" t="s">
        <v>228</v>
      </c>
      <c r="K279" s="187"/>
      <c r="L279" s="187"/>
      <c r="M279" s="462"/>
      <c r="N279" s="265">
        <f>N280</f>
        <v>33.284849999999999</v>
      </c>
      <c r="O279" s="265">
        <f>O280</f>
        <v>16.024999999999999</v>
      </c>
      <c r="P279" s="146">
        <f>P280</f>
        <v>17</v>
      </c>
      <c r="Q279" s="146">
        <f t="shared" ref="Q279:S279" si="24">Q280</f>
        <v>17</v>
      </c>
      <c r="R279" s="146">
        <f t="shared" si="24"/>
        <v>0</v>
      </c>
      <c r="S279" s="146">
        <f t="shared" si="24"/>
        <v>0</v>
      </c>
      <c r="T279" s="123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24"/>
      <c r="DS279" s="124"/>
      <c r="DT279" s="124"/>
      <c r="DU279" s="124"/>
      <c r="DV279" s="124"/>
      <c r="DW279" s="124"/>
      <c r="DX279" s="124"/>
      <c r="DY279" s="124"/>
      <c r="DZ279" s="124"/>
      <c r="EA279" s="124"/>
      <c r="EB279" s="124"/>
      <c r="EC279" s="124"/>
      <c r="ED279" s="124"/>
      <c r="EE279" s="124"/>
      <c r="EF279" s="124"/>
    </row>
    <row r="280" spans="1:136" s="9" customFormat="1" ht="18" customHeight="1" outlineLevel="1" x14ac:dyDescent="0.25">
      <c r="A280" s="677"/>
      <c r="B280" s="678"/>
      <c r="C280" s="586" t="s">
        <v>585</v>
      </c>
      <c r="D280" s="687"/>
      <c r="E280" s="687"/>
      <c r="F280" s="687"/>
      <c r="G280" s="688"/>
      <c r="H280" s="187" t="s">
        <v>322</v>
      </c>
      <c r="I280" s="187" t="s">
        <v>56</v>
      </c>
      <c r="J280" s="187" t="s">
        <v>228</v>
      </c>
      <c r="K280" s="187" t="s">
        <v>780</v>
      </c>
      <c r="L280" s="187" t="s">
        <v>751</v>
      </c>
      <c r="M280" s="464"/>
      <c r="N280" s="253">
        <v>33.284849999999999</v>
      </c>
      <c r="O280" s="253">
        <v>16.024999999999999</v>
      </c>
      <c r="P280" s="146">
        <v>17</v>
      </c>
      <c r="Q280" s="146">
        <v>17</v>
      </c>
      <c r="R280" s="146">
        <v>0</v>
      </c>
      <c r="S280" s="146">
        <v>0</v>
      </c>
      <c r="T280" s="171">
        <v>2</v>
      </c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24"/>
      <c r="DS280" s="124"/>
      <c r="DT280" s="124"/>
      <c r="DU280" s="124"/>
      <c r="DV280" s="124"/>
      <c r="DW280" s="124"/>
      <c r="DX280" s="124"/>
      <c r="DY280" s="124"/>
      <c r="DZ280" s="124"/>
      <c r="EA280" s="124"/>
      <c r="EB280" s="124"/>
      <c r="EC280" s="124"/>
      <c r="ED280" s="124"/>
      <c r="EE280" s="124"/>
      <c r="EF280" s="124"/>
    </row>
    <row r="281" spans="1:136" s="9" customFormat="1" ht="72.75" customHeight="1" outlineLevel="1" x14ac:dyDescent="0.25">
      <c r="A281" s="187" t="s">
        <v>318</v>
      </c>
      <c r="B281" s="187" t="s">
        <v>1055</v>
      </c>
      <c r="C281" s="177" t="s">
        <v>586</v>
      </c>
      <c r="D281" s="39" t="s">
        <v>620</v>
      </c>
      <c r="E281" s="189" t="s">
        <v>178</v>
      </c>
      <c r="F281" s="40">
        <v>38686</v>
      </c>
      <c r="G281" s="189" t="s">
        <v>321</v>
      </c>
      <c r="H281" s="212" t="s">
        <v>322</v>
      </c>
      <c r="I281" s="212" t="s">
        <v>56</v>
      </c>
      <c r="J281" s="212" t="s">
        <v>587</v>
      </c>
      <c r="K281" s="212"/>
      <c r="L281" s="212"/>
      <c r="M281" s="146">
        <f>M282</f>
        <v>30</v>
      </c>
      <c r="N281" s="257">
        <f>N282+N284+N285</f>
        <v>1175.9601500000001</v>
      </c>
      <c r="O281" s="257">
        <f>O282+O284+O285</f>
        <v>1164.08275</v>
      </c>
      <c r="P281" s="259">
        <f>P282+P284+P285</f>
        <v>253.06799999999998</v>
      </c>
      <c r="Q281" s="259"/>
      <c r="R281" s="259"/>
      <c r="S281" s="259"/>
      <c r="T281" s="171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24"/>
      <c r="DS281" s="124"/>
      <c r="DT281" s="124"/>
      <c r="DU281" s="124"/>
      <c r="DV281" s="124"/>
      <c r="DW281" s="124"/>
      <c r="DX281" s="124"/>
      <c r="DY281" s="124"/>
      <c r="DZ281" s="124"/>
      <c r="EA281" s="124"/>
      <c r="EB281" s="124"/>
      <c r="EC281" s="124"/>
      <c r="ED281" s="124"/>
      <c r="EE281" s="124"/>
      <c r="EF281" s="124"/>
    </row>
    <row r="282" spans="1:136" s="9" customFormat="1" ht="33" customHeight="1" outlineLevel="1" x14ac:dyDescent="0.25">
      <c r="A282" s="465"/>
      <c r="B282" s="468"/>
      <c r="C282" s="658" t="s">
        <v>898</v>
      </c>
      <c r="D282" s="659"/>
      <c r="E282" s="659"/>
      <c r="F282" s="659"/>
      <c r="G282" s="660"/>
      <c r="H282" s="212" t="s">
        <v>322</v>
      </c>
      <c r="I282" s="212" t="s">
        <v>56</v>
      </c>
      <c r="J282" s="212" t="s">
        <v>587</v>
      </c>
      <c r="K282" s="212" t="s">
        <v>500</v>
      </c>
      <c r="L282" s="212" t="s">
        <v>751</v>
      </c>
      <c r="M282" s="146">
        <f>30</f>
        <v>30</v>
      </c>
      <c r="N282" s="253">
        <f>1131.63275+43.8774</f>
        <v>1175.5101500000001</v>
      </c>
      <c r="O282" s="253">
        <f>1131.63275+32</f>
        <v>1163.63275</v>
      </c>
      <c r="P282" s="259">
        <v>103.068</v>
      </c>
      <c r="Q282" s="259"/>
      <c r="R282" s="259"/>
      <c r="S282" s="259"/>
      <c r="T282" s="171"/>
      <c r="U282" s="810" t="s">
        <v>853</v>
      </c>
      <c r="V282" s="811"/>
      <c r="W282" s="811"/>
      <c r="X282" s="811"/>
      <c r="Y282" s="811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24"/>
      <c r="DS282" s="124"/>
      <c r="DT282" s="124"/>
      <c r="DU282" s="124"/>
      <c r="DV282" s="124"/>
      <c r="DW282" s="124"/>
      <c r="DX282" s="124"/>
      <c r="DY282" s="124"/>
      <c r="DZ282" s="124"/>
      <c r="EA282" s="124"/>
      <c r="EB282" s="124"/>
      <c r="EC282" s="124"/>
      <c r="ED282" s="124"/>
      <c r="EE282" s="124"/>
      <c r="EF282" s="124"/>
    </row>
    <row r="283" spans="1:136" s="9" customFormat="1" ht="18" hidden="1" customHeight="1" outlineLevel="1" x14ac:dyDescent="0.25">
      <c r="A283" s="466"/>
      <c r="B283" s="469"/>
      <c r="C283" s="658" t="s">
        <v>445</v>
      </c>
      <c r="D283" s="785"/>
      <c r="E283" s="785"/>
      <c r="F283" s="785"/>
      <c r="G283" s="786"/>
      <c r="H283" s="212" t="s">
        <v>322</v>
      </c>
      <c r="I283" s="212" t="s">
        <v>56</v>
      </c>
      <c r="J283" s="212" t="s">
        <v>587</v>
      </c>
      <c r="K283" s="212" t="s">
        <v>211</v>
      </c>
      <c r="L283" s="187" t="s">
        <v>751</v>
      </c>
      <c r="M283" s="146"/>
      <c r="N283" s="253"/>
      <c r="O283" s="253"/>
      <c r="P283" s="259"/>
      <c r="Q283" s="259"/>
      <c r="R283" s="259"/>
      <c r="S283" s="259"/>
      <c r="T283" s="171">
        <v>2</v>
      </c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24"/>
      <c r="DS283" s="124"/>
      <c r="DT283" s="124"/>
      <c r="DU283" s="124"/>
      <c r="DV283" s="124"/>
      <c r="DW283" s="124"/>
      <c r="DX283" s="124"/>
      <c r="DY283" s="124"/>
      <c r="DZ283" s="124"/>
      <c r="EA283" s="124"/>
      <c r="EB283" s="124"/>
      <c r="EC283" s="124"/>
      <c r="ED283" s="124"/>
      <c r="EE283" s="124"/>
      <c r="EF283" s="124"/>
    </row>
    <row r="284" spans="1:136" s="9" customFormat="1" ht="18" customHeight="1" outlineLevel="1" x14ac:dyDescent="0.25">
      <c r="A284" s="466"/>
      <c r="B284" s="469"/>
      <c r="C284" s="658" t="s">
        <v>674</v>
      </c>
      <c r="D284" s="659"/>
      <c r="E284" s="659"/>
      <c r="F284" s="659"/>
      <c r="G284" s="660"/>
      <c r="H284" s="212" t="s">
        <v>322</v>
      </c>
      <c r="I284" s="212" t="s">
        <v>56</v>
      </c>
      <c r="J284" s="212" t="s">
        <v>587</v>
      </c>
      <c r="K284" s="212" t="s">
        <v>211</v>
      </c>
      <c r="L284" s="212" t="s">
        <v>751</v>
      </c>
      <c r="M284" s="146"/>
      <c r="N284" s="253"/>
      <c r="O284" s="253"/>
      <c r="P284" s="259"/>
      <c r="Q284" s="259"/>
      <c r="R284" s="259"/>
      <c r="S284" s="259"/>
      <c r="T284" s="171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24"/>
      <c r="DS284" s="124"/>
      <c r="DT284" s="124"/>
      <c r="DU284" s="124"/>
      <c r="DV284" s="124"/>
      <c r="DW284" s="124"/>
      <c r="DX284" s="124"/>
      <c r="DY284" s="124"/>
      <c r="DZ284" s="124"/>
      <c r="EA284" s="124"/>
      <c r="EB284" s="124"/>
      <c r="EC284" s="124"/>
      <c r="ED284" s="124"/>
      <c r="EE284" s="124"/>
      <c r="EF284" s="124"/>
    </row>
    <row r="285" spans="1:136" s="9" customFormat="1" ht="18" customHeight="1" outlineLevel="1" x14ac:dyDescent="0.25">
      <c r="A285" s="467"/>
      <c r="B285" s="470"/>
      <c r="C285" s="658" t="s">
        <v>585</v>
      </c>
      <c r="D285" s="659"/>
      <c r="E285" s="659"/>
      <c r="F285" s="659"/>
      <c r="G285" s="660"/>
      <c r="H285" s="212" t="s">
        <v>322</v>
      </c>
      <c r="I285" s="212" t="s">
        <v>56</v>
      </c>
      <c r="J285" s="212" t="s">
        <v>587</v>
      </c>
      <c r="K285" s="212" t="s">
        <v>780</v>
      </c>
      <c r="L285" s="212" t="s">
        <v>751</v>
      </c>
      <c r="M285" s="146"/>
      <c r="N285" s="253">
        <v>0.45</v>
      </c>
      <c r="O285" s="253">
        <v>0.45</v>
      </c>
      <c r="P285" s="259">
        <v>150</v>
      </c>
      <c r="Q285" s="259"/>
      <c r="R285" s="259"/>
      <c r="S285" s="259"/>
      <c r="T285" s="171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24"/>
      <c r="DS285" s="124"/>
      <c r="DT285" s="124"/>
      <c r="DU285" s="124"/>
      <c r="DV285" s="124"/>
      <c r="DW285" s="124"/>
      <c r="DX285" s="124"/>
      <c r="DY285" s="124"/>
      <c r="DZ285" s="124"/>
      <c r="EA285" s="124"/>
      <c r="EB285" s="124"/>
      <c r="EC285" s="124"/>
      <c r="ED285" s="124"/>
      <c r="EE285" s="124"/>
      <c r="EF285" s="124"/>
    </row>
    <row r="286" spans="1:136" s="27" customFormat="1" ht="84.75" customHeight="1" x14ac:dyDescent="0.25">
      <c r="A286" s="187" t="s">
        <v>318</v>
      </c>
      <c r="B286" s="187" t="s">
        <v>1056</v>
      </c>
      <c r="C286" s="234" t="s">
        <v>95</v>
      </c>
      <c r="D286" s="39" t="s">
        <v>285</v>
      </c>
      <c r="E286" s="189" t="s">
        <v>181</v>
      </c>
      <c r="F286" s="40">
        <v>39448</v>
      </c>
      <c r="G286" s="189" t="s">
        <v>304</v>
      </c>
      <c r="H286" s="187" t="s">
        <v>322</v>
      </c>
      <c r="I286" s="187" t="s">
        <v>56</v>
      </c>
      <c r="J286" s="187" t="s">
        <v>96</v>
      </c>
      <c r="K286" s="187"/>
      <c r="L286" s="187"/>
      <c r="M286" s="146"/>
      <c r="N286" s="265">
        <f>N287</f>
        <v>62.136000000000003</v>
      </c>
      <c r="O286" s="265">
        <f>O287</f>
        <v>62.136000000000003</v>
      </c>
      <c r="P286" s="146"/>
      <c r="Q286" s="146"/>
      <c r="R286" s="146"/>
      <c r="S286" s="146"/>
      <c r="T286" s="17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24"/>
      <c r="DS286" s="124"/>
      <c r="DT286" s="124"/>
      <c r="DU286" s="124"/>
      <c r="DV286" s="124"/>
      <c r="DW286" s="124"/>
      <c r="DX286" s="124"/>
      <c r="DY286" s="124"/>
      <c r="DZ286" s="124"/>
      <c r="EA286" s="124"/>
      <c r="EB286" s="124"/>
      <c r="EC286" s="124"/>
      <c r="ED286" s="124"/>
      <c r="EE286" s="124"/>
      <c r="EF286" s="124"/>
    </row>
    <row r="287" spans="1:136" s="27" customFormat="1" ht="18" customHeight="1" x14ac:dyDescent="0.25">
      <c r="A287" s="467"/>
      <c r="B287" s="470"/>
      <c r="C287" s="586" t="s">
        <v>578</v>
      </c>
      <c r="D287" s="687"/>
      <c r="E287" s="687"/>
      <c r="F287" s="687"/>
      <c r="G287" s="688"/>
      <c r="H287" s="187" t="s">
        <v>322</v>
      </c>
      <c r="I287" s="187" t="s">
        <v>56</v>
      </c>
      <c r="J287" s="187" t="s">
        <v>96</v>
      </c>
      <c r="K287" s="187" t="s">
        <v>411</v>
      </c>
      <c r="L287" s="187" t="s">
        <v>751</v>
      </c>
      <c r="M287" s="146"/>
      <c r="N287" s="256">
        <v>62.136000000000003</v>
      </c>
      <c r="O287" s="256">
        <v>62.136000000000003</v>
      </c>
      <c r="P287" s="146"/>
      <c r="Q287" s="146"/>
      <c r="R287" s="146"/>
      <c r="S287" s="146"/>
      <c r="T287" s="176">
        <v>2</v>
      </c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24"/>
      <c r="DS287" s="124"/>
      <c r="DT287" s="124"/>
      <c r="DU287" s="124"/>
      <c r="DV287" s="124"/>
      <c r="DW287" s="124"/>
      <c r="DX287" s="124"/>
      <c r="DY287" s="124"/>
      <c r="DZ287" s="124"/>
      <c r="EA287" s="124"/>
      <c r="EB287" s="124"/>
      <c r="EC287" s="124"/>
      <c r="ED287" s="124"/>
      <c r="EE287" s="124"/>
      <c r="EF287" s="124"/>
    </row>
    <row r="288" spans="1:136" s="9" customFormat="1" ht="80.25" hidden="1" customHeight="1" outlineLevel="1" x14ac:dyDescent="0.25">
      <c r="A288" s="465" t="s">
        <v>318</v>
      </c>
      <c r="B288" s="455" t="s">
        <v>879</v>
      </c>
      <c r="C288" s="626" t="s">
        <v>588</v>
      </c>
      <c r="D288" s="236" t="s">
        <v>812</v>
      </c>
      <c r="E288" s="199" t="s">
        <v>280</v>
      </c>
      <c r="F288" s="174">
        <v>42137</v>
      </c>
      <c r="G288" s="173" t="s">
        <v>321</v>
      </c>
      <c r="H288" s="455" t="s">
        <v>322</v>
      </c>
      <c r="I288" s="455" t="s">
        <v>56</v>
      </c>
      <c r="J288" s="455" t="s">
        <v>589</v>
      </c>
      <c r="K288" s="455"/>
      <c r="L288" s="455"/>
      <c r="M288" s="462"/>
      <c r="N288" s="456"/>
      <c r="O288" s="456"/>
      <c r="P288" s="462"/>
      <c r="Q288" s="462"/>
      <c r="R288" s="462"/>
      <c r="S288" s="462"/>
      <c r="T288" s="480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24"/>
      <c r="DS288" s="124"/>
      <c r="DT288" s="124"/>
      <c r="DU288" s="124"/>
      <c r="DV288" s="124"/>
      <c r="DW288" s="124"/>
      <c r="DX288" s="124"/>
      <c r="DY288" s="124"/>
      <c r="DZ288" s="124"/>
      <c r="EA288" s="124"/>
      <c r="EB288" s="124"/>
      <c r="EC288" s="124"/>
      <c r="ED288" s="124"/>
      <c r="EE288" s="124"/>
      <c r="EF288" s="124"/>
    </row>
    <row r="289" spans="1:136" s="9" customFormat="1" ht="112.5" hidden="1" customHeight="1" outlineLevel="1" x14ac:dyDescent="0.25">
      <c r="A289" s="467"/>
      <c r="B289" s="454"/>
      <c r="C289" s="627"/>
      <c r="D289" s="237" t="s">
        <v>156</v>
      </c>
      <c r="E289" s="45" t="s">
        <v>280</v>
      </c>
      <c r="F289" s="194">
        <v>42508</v>
      </c>
      <c r="G289" s="193" t="s">
        <v>321</v>
      </c>
      <c r="H289" s="454"/>
      <c r="I289" s="454"/>
      <c r="J289" s="454"/>
      <c r="K289" s="454"/>
      <c r="L289" s="454"/>
      <c r="M289" s="464"/>
      <c r="N289" s="458"/>
      <c r="O289" s="458"/>
      <c r="P289" s="464"/>
      <c r="Q289" s="464"/>
      <c r="R289" s="464"/>
      <c r="S289" s="464"/>
      <c r="T289" s="482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24"/>
      <c r="DS289" s="124"/>
      <c r="DT289" s="124"/>
      <c r="DU289" s="124"/>
      <c r="DV289" s="124"/>
      <c r="DW289" s="124"/>
      <c r="DX289" s="124"/>
      <c r="DY289" s="124"/>
      <c r="DZ289" s="124"/>
      <c r="EA289" s="124"/>
      <c r="EB289" s="124"/>
      <c r="EC289" s="124"/>
      <c r="ED289" s="124"/>
      <c r="EE289" s="124"/>
      <c r="EF289" s="124"/>
    </row>
    <row r="290" spans="1:136" s="9" customFormat="1" ht="18" hidden="1" customHeight="1" outlineLevel="1" x14ac:dyDescent="0.25">
      <c r="A290" s="677"/>
      <c r="B290" s="678"/>
      <c r="C290" s="658" t="s">
        <v>254</v>
      </c>
      <c r="D290" s="783"/>
      <c r="E290" s="783"/>
      <c r="F290" s="783"/>
      <c r="G290" s="784"/>
      <c r="H290" s="212" t="s">
        <v>322</v>
      </c>
      <c r="I290" s="212" t="s">
        <v>56</v>
      </c>
      <c r="J290" s="212" t="s">
        <v>589</v>
      </c>
      <c r="K290" s="212" t="s">
        <v>623</v>
      </c>
      <c r="L290" s="187" t="s">
        <v>751</v>
      </c>
      <c r="M290" s="259"/>
      <c r="N290" s="253"/>
      <c r="O290" s="253"/>
      <c r="P290" s="259"/>
      <c r="Q290" s="259"/>
      <c r="R290" s="259"/>
      <c r="S290" s="259"/>
      <c r="T290" s="171">
        <v>2</v>
      </c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24"/>
      <c r="DS290" s="124"/>
      <c r="DT290" s="124"/>
      <c r="DU290" s="124"/>
      <c r="DV290" s="124"/>
      <c r="DW290" s="124"/>
      <c r="DX290" s="124"/>
      <c r="DY290" s="124"/>
      <c r="DZ290" s="124"/>
      <c r="EA290" s="124"/>
      <c r="EB290" s="124"/>
      <c r="EC290" s="124"/>
      <c r="ED290" s="124"/>
      <c r="EE290" s="124"/>
      <c r="EF290" s="124"/>
    </row>
    <row r="291" spans="1:136" s="3" customFormat="1" ht="137.25" hidden="1" customHeight="1" outlineLevel="2" x14ac:dyDescent="0.25">
      <c r="A291" s="684" t="s">
        <v>318</v>
      </c>
      <c r="B291" s="689" t="s">
        <v>375</v>
      </c>
      <c r="C291" s="643" t="s">
        <v>120</v>
      </c>
      <c r="D291" s="190" t="s">
        <v>474</v>
      </c>
      <c r="E291" s="173" t="s">
        <v>126</v>
      </c>
      <c r="F291" s="174">
        <v>41640</v>
      </c>
      <c r="G291" s="174">
        <v>43100</v>
      </c>
      <c r="H291" s="455" t="s">
        <v>323</v>
      </c>
      <c r="I291" s="455" t="s">
        <v>138</v>
      </c>
      <c r="J291" s="455" t="s">
        <v>127</v>
      </c>
      <c r="K291" s="455"/>
      <c r="L291" s="455"/>
      <c r="M291" s="259"/>
      <c r="N291" s="456"/>
      <c r="O291" s="456"/>
      <c r="P291" s="462"/>
      <c r="Q291" s="462"/>
      <c r="R291" s="462"/>
      <c r="S291" s="462"/>
      <c r="T291" s="480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126"/>
      <c r="DS291" s="126"/>
      <c r="DT291" s="126"/>
      <c r="DU291" s="126"/>
      <c r="DV291" s="126"/>
      <c r="DW291" s="126"/>
      <c r="DX291" s="126"/>
      <c r="DY291" s="126"/>
      <c r="DZ291" s="126"/>
      <c r="EA291" s="126"/>
      <c r="EB291" s="126"/>
      <c r="EC291" s="126"/>
      <c r="ED291" s="126"/>
      <c r="EE291" s="126"/>
      <c r="EF291" s="126"/>
    </row>
    <row r="292" spans="1:136" s="3" customFormat="1" ht="137.25" hidden="1" customHeight="1" outlineLevel="2" x14ac:dyDescent="0.25">
      <c r="A292" s="684"/>
      <c r="B292" s="689"/>
      <c r="C292" s="643"/>
      <c r="D292" s="192" t="s">
        <v>398</v>
      </c>
      <c r="E292" s="193" t="s">
        <v>399</v>
      </c>
      <c r="F292" s="194">
        <v>41640</v>
      </c>
      <c r="G292" s="194">
        <v>42004</v>
      </c>
      <c r="H292" s="454"/>
      <c r="I292" s="454"/>
      <c r="J292" s="454"/>
      <c r="K292" s="454"/>
      <c r="L292" s="454"/>
      <c r="M292" s="259"/>
      <c r="N292" s="458"/>
      <c r="O292" s="458"/>
      <c r="P292" s="464"/>
      <c r="Q292" s="464"/>
      <c r="R292" s="464"/>
      <c r="S292" s="464"/>
      <c r="T292" s="48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126"/>
      <c r="DS292" s="126"/>
      <c r="DT292" s="126"/>
      <c r="DU292" s="126"/>
      <c r="DV292" s="126"/>
      <c r="DW292" s="126"/>
      <c r="DX292" s="126"/>
      <c r="DY292" s="126"/>
      <c r="DZ292" s="126"/>
      <c r="EA292" s="126"/>
      <c r="EB292" s="126"/>
      <c r="EC292" s="126"/>
      <c r="ED292" s="126"/>
      <c r="EE292" s="126"/>
      <c r="EF292" s="126"/>
    </row>
    <row r="293" spans="1:136" s="3" customFormat="1" ht="18" hidden="1" customHeight="1" outlineLevel="2" x14ac:dyDescent="0.25">
      <c r="A293" s="723"/>
      <c r="B293" s="724"/>
      <c r="C293" s="679" t="s">
        <v>137</v>
      </c>
      <c r="D293" s="679"/>
      <c r="E293" s="679"/>
      <c r="F293" s="679"/>
      <c r="G293" s="679"/>
      <c r="H293" s="187" t="s">
        <v>323</v>
      </c>
      <c r="I293" s="187" t="s">
        <v>138</v>
      </c>
      <c r="J293" s="187" t="s">
        <v>127</v>
      </c>
      <c r="K293" s="187" t="s">
        <v>622</v>
      </c>
      <c r="L293" s="187" t="s">
        <v>296</v>
      </c>
      <c r="M293" s="259"/>
      <c r="N293" s="256"/>
      <c r="O293" s="256"/>
      <c r="P293" s="146"/>
      <c r="Q293" s="146"/>
      <c r="R293" s="146"/>
      <c r="S293" s="146"/>
      <c r="T293" s="176">
        <v>1</v>
      </c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126"/>
      <c r="DS293" s="126"/>
      <c r="DT293" s="126"/>
      <c r="DU293" s="126"/>
      <c r="DV293" s="126"/>
      <c r="DW293" s="126"/>
      <c r="DX293" s="126"/>
      <c r="DY293" s="126"/>
      <c r="DZ293" s="126"/>
      <c r="EA293" s="126"/>
      <c r="EB293" s="126"/>
      <c r="EC293" s="126"/>
      <c r="ED293" s="126"/>
      <c r="EE293" s="126"/>
      <c r="EF293" s="126"/>
    </row>
    <row r="294" spans="1:136" s="3" customFormat="1" ht="27.75" hidden="1" customHeight="1" outlineLevel="2" x14ac:dyDescent="0.25">
      <c r="A294" s="677"/>
      <c r="B294" s="678"/>
      <c r="C294" s="679" t="s">
        <v>299</v>
      </c>
      <c r="D294" s="679"/>
      <c r="E294" s="679"/>
      <c r="F294" s="679"/>
      <c r="G294" s="679"/>
      <c r="H294" s="187" t="s">
        <v>323</v>
      </c>
      <c r="I294" s="187" t="s">
        <v>138</v>
      </c>
      <c r="J294" s="187" t="s">
        <v>127</v>
      </c>
      <c r="K294" s="187" t="s">
        <v>622</v>
      </c>
      <c r="L294" s="187" t="s">
        <v>300</v>
      </c>
      <c r="M294" s="259"/>
      <c r="N294" s="256"/>
      <c r="O294" s="256"/>
      <c r="P294" s="146"/>
      <c r="Q294" s="146"/>
      <c r="R294" s="146"/>
      <c r="S294" s="146"/>
      <c r="T294" s="176">
        <v>1</v>
      </c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126"/>
      <c r="DS294" s="126"/>
      <c r="DT294" s="126"/>
      <c r="DU294" s="126"/>
      <c r="DV294" s="126"/>
      <c r="DW294" s="126"/>
      <c r="DX294" s="126"/>
      <c r="DY294" s="126"/>
      <c r="DZ294" s="126"/>
      <c r="EA294" s="126"/>
      <c r="EB294" s="126"/>
      <c r="EC294" s="126"/>
      <c r="ED294" s="126"/>
      <c r="EE294" s="126"/>
      <c r="EF294" s="126"/>
    </row>
    <row r="295" spans="1:136" s="3" customFormat="1" ht="138" hidden="1" customHeight="1" outlineLevel="2" x14ac:dyDescent="0.25">
      <c r="A295" s="684" t="s">
        <v>318</v>
      </c>
      <c r="B295" s="689" t="s">
        <v>376</v>
      </c>
      <c r="C295" s="643" t="s">
        <v>25</v>
      </c>
      <c r="D295" s="190" t="s">
        <v>647</v>
      </c>
      <c r="E295" s="173" t="s">
        <v>178</v>
      </c>
      <c r="F295" s="174">
        <v>41640</v>
      </c>
      <c r="G295" s="174">
        <v>43100</v>
      </c>
      <c r="H295" s="684" t="s">
        <v>323</v>
      </c>
      <c r="I295" s="684" t="s">
        <v>138</v>
      </c>
      <c r="J295" s="684" t="s">
        <v>400</v>
      </c>
      <c r="K295" s="684"/>
      <c r="L295" s="684"/>
      <c r="M295" s="146"/>
      <c r="N295" s="713"/>
      <c r="O295" s="713"/>
      <c r="P295" s="791"/>
      <c r="Q295" s="791"/>
      <c r="R295" s="791"/>
      <c r="S295" s="791"/>
      <c r="T295" s="708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126"/>
      <c r="DS295" s="126"/>
      <c r="DT295" s="126"/>
      <c r="DU295" s="126"/>
      <c r="DV295" s="126"/>
      <c r="DW295" s="126"/>
      <c r="DX295" s="126"/>
      <c r="DY295" s="126"/>
      <c r="DZ295" s="126"/>
      <c r="EA295" s="126"/>
      <c r="EB295" s="126"/>
      <c r="EC295" s="126"/>
      <c r="ED295" s="126"/>
      <c r="EE295" s="126"/>
      <c r="EF295" s="126"/>
    </row>
    <row r="296" spans="1:136" s="3" customFormat="1" ht="138" hidden="1" customHeight="1" outlineLevel="2" x14ac:dyDescent="0.25">
      <c r="A296" s="684"/>
      <c r="B296" s="689"/>
      <c r="C296" s="643"/>
      <c r="D296" s="192" t="s">
        <v>401</v>
      </c>
      <c r="E296" s="193" t="s">
        <v>402</v>
      </c>
      <c r="F296" s="194">
        <v>41640</v>
      </c>
      <c r="G296" s="194">
        <v>42004</v>
      </c>
      <c r="H296" s="684"/>
      <c r="I296" s="684"/>
      <c r="J296" s="684"/>
      <c r="K296" s="684"/>
      <c r="L296" s="684"/>
      <c r="M296" s="146"/>
      <c r="N296" s="713"/>
      <c r="O296" s="713"/>
      <c r="P296" s="791"/>
      <c r="Q296" s="791"/>
      <c r="R296" s="791"/>
      <c r="S296" s="791"/>
      <c r="T296" s="708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126"/>
      <c r="DS296" s="126"/>
      <c r="DT296" s="126"/>
      <c r="DU296" s="126"/>
      <c r="DV296" s="126"/>
      <c r="DW296" s="126"/>
      <c r="DX296" s="126"/>
      <c r="DY296" s="126"/>
      <c r="DZ296" s="126"/>
      <c r="EA296" s="126"/>
      <c r="EB296" s="126"/>
      <c r="EC296" s="126"/>
      <c r="ED296" s="126"/>
      <c r="EE296" s="126"/>
      <c r="EF296" s="126"/>
    </row>
    <row r="297" spans="1:136" s="3" customFormat="1" ht="18" hidden="1" customHeight="1" outlineLevel="2" x14ac:dyDescent="0.25">
      <c r="A297" s="664"/>
      <c r="B297" s="664"/>
      <c r="C297" s="679" t="s">
        <v>137</v>
      </c>
      <c r="D297" s="679"/>
      <c r="E297" s="679"/>
      <c r="F297" s="679"/>
      <c r="G297" s="679"/>
      <c r="H297" s="187" t="s">
        <v>323</v>
      </c>
      <c r="I297" s="187" t="s">
        <v>138</v>
      </c>
      <c r="J297" s="187" t="s">
        <v>400</v>
      </c>
      <c r="K297" s="187" t="s">
        <v>622</v>
      </c>
      <c r="L297" s="187" t="s">
        <v>296</v>
      </c>
      <c r="M297" s="462"/>
      <c r="N297" s="256"/>
      <c r="O297" s="256"/>
      <c r="P297" s="146"/>
      <c r="Q297" s="146"/>
      <c r="R297" s="146"/>
      <c r="S297" s="146"/>
      <c r="T297" s="176">
        <v>1</v>
      </c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126"/>
      <c r="DS297" s="126"/>
      <c r="DT297" s="126"/>
      <c r="DU297" s="126"/>
      <c r="DV297" s="126"/>
      <c r="DW297" s="126"/>
      <c r="DX297" s="126"/>
      <c r="DY297" s="126"/>
      <c r="DZ297" s="126"/>
      <c r="EA297" s="126"/>
      <c r="EB297" s="126"/>
      <c r="EC297" s="126"/>
      <c r="ED297" s="126"/>
      <c r="EE297" s="126"/>
      <c r="EF297" s="126"/>
    </row>
    <row r="298" spans="1:136" s="3" customFormat="1" ht="18" hidden="1" customHeight="1" outlineLevel="2" x14ac:dyDescent="0.25">
      <c r="A298" s="664"/>
      <c r="B298" s="664"/>
      <c r="C298" s="679" t="s">
        <v>299</v>
      </c>
      <c r="D298" s="679"/>
      <c r="E298" s="679"/>
      <c r="F298" s="679"/>
      <c r="G298" s="679"/>
      <c r="H298" s="187" t="s">
        <v>323</v>
      </c>
      <c r="I298" s="187" t="s">
        <v>138</v>
      </c>
      <c r="J298" s="187" t="s">
        <v>400</v>
      </c>
      <c r="K298" s="187" t="s">
        <v>622</v>
      </c>
      <c r="L298" s="187" t="s">
        <v>300</v>
      </c>
      <c r="M298" s="464"/>
      <c r="N298" s="256"/>
      <c r="O298" s="256"/>
      <c r="P298" s="146"/>
      <c r="Q298" s="146"/>
      <c r="R298" s="146"/>
      <c r="S298" s="146"/>
      <c r="T298" s="176">
        <v>1</v>
      </c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126"/>
      <c r="DS298" s="126"/>
      <c r="DT298" s="126"/>
      <c r="DU298" s="126"/>
      <c r="DV298" s="126"/>
      <c r="DW298" s="126"/>
      <c r="DX298" s="126"/>
      <c r="DY298" s="126"/>
      <c r="DZ298" s="126"/>
      <c r="EA298" s="126"/>
      <c r="EB298" s="126"/>
      <c r="EC298" s="126"/>
      <c r="ED298" s="126"/>
      <c r="EE298" s="126"/>
      <c r="EF298" s="126"/>
    </row>
    <row r="299" spans="1:136" s="12" customFormat="1" ht="151.5" hidden="1" customHeight="1" outlineLevel="1" x14ac:dyDescent="0.25">
      <c r="A299" s="684" t="s">
        <v>318</v>
      </c>
      <c r="B299" s="641" t="s">
        <v>740</v>
      </c>
      <c r="C299" s="643" t="s">
        <v>754</v>
      </c>
      <c r="D299" s="190" t="s">
        <v>57</v>
      </c>
      <c r="E299" s="173" t="s">
        <v>484</v>
      </c>
      <c r="F299" s="174">
        <v>40813</v>
      </c>
      <c r="G299" s="174" t="s">
        <v>321</v>
      </c>
      <c r="H299" s="455" t="s">
        <v>323</v>
      </c>
      <c r="I299" s="455" t="s">
        <v>138</v>
      </c>
      <c r="J299" s="455" t="s">
        <v>485</v>
      </c>
      <c r="K299" s="455"/>
      <c r="L299" s="455"/>
      <c r="M299" s="146"/>
      <c r="N299" s="456">
        <f>N301+N302+N303+N304+N305+N306</f>
        <v>0</v>
      </c>
      <c r="O299" s="456">
        <f>O301+O302+O303+O304+O305+O306</f>
        <v>0</v>
      </c>
      <c r="P299" s="462"/>
      <c r="Q299" s="462"/>
      <c r="R299" s="462"/>
      <c r="S299" s="462"/>
      <c r="T299" s="480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24"/>
      <c r="DS299" s="124"/>
      <c r="DT299" s="124"/>
      <c r="DU299" s="124"/>
      <c r="DV299" s="124"/>
      <c r="DW299" s="124"/>
      <c r="DX299" s="124"/>
      <c r="DY299" s="124"/>
      <c r="DZ299" s="124"/>
      <c r="EA299" s="124"/>
      <c r="EB299" s="124"/>
      <c r="EC299" s="124"/>
      <c r="ED299" s="124"/>
      <c r="EE299" s="124"/>
      <c r="EF299" s="124"/>
    </row>
    <row r="300" spans="1:136" s="12" customFormat="1" ht="129" hidden="1" customHeight="1" outlineLevel="1" x14ac:dyDescent="0.25">
      <c r="A300" s="684"/>
      <c r="B300" s="642"/>
      <c r="C300" s="643"/>
      <c r="D300" s="192" t="s">
        <v>33</v>
      </c>
      <c r="E300" s="193" t="s">
        <v>178</v>
      </c>
      <c r="F300" s="194">
        <v>41640</v>
      </c>
      <c r="G300" s="194">
        <v>42369</v>
      </c>
      <c r="H300" s="454"/>
      <c r="I300" s="454"/>
      <c r="J300" s="454"/>
      <c r="K300" s="454"/>
      <c r="L300" s="454"/>
      <c r="M300" s="146"/>
      <c r="N300" s="458"/>
      <c r="O300" s="458"/>
      <c r="P300" s="464"/>
      <c r="Q300" s="464"/>
      <c r="R300" s="464"/>
      <c r="S300" s="464"/>
      <c r="T300" s="482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24"/>
      <c r="DS300" s="124"/>
      <c r="DT300" s="124"/>
      <c r="DU300" s="124"/>
      <c r="DV300" s="124"/>
      <c r="DW300" s="124"/>
      <c r="DX300" s="124"/>
      <c r="DY300" s="124"/>
      <c r="DZ300" s="124"/>
      <c r="EA300" s="124"/>
      <c r="EB300" s="124"/>
      <c r="EC300" s="124"/>
      <c r="ED300" s="124"/>
      <c r="EE300" s="124"/>
      <c r="EF300" s="124"/>
    </row>
    <row r="301" spans="1:136" s="12" customFormat="1" ht="18" hidden="1" customHeight="1" outlineLevel="1" x14ac:dyDescent="0.25">
      <c r="A301" s="664"/>
      <c r="B301" s="664"/>
      <c r="C301" s="679" t="s">
        <v>137</v>
      </c>
      <c r="D301" s="679"/>
      <c r="E301" s="679"/>
      <c r="F301" s="679"/>
      <c r="G301" s="679"/>
      <c r="H301" s="187" t="s">
        <v>323</v>
      </c>
      <c r="I301" s="187" t="s">
        <v>138</v>
      </c>
      <c r="J301" s="187" t="s">
        <v>485</v>
      </c>
      <c r="K301" s="187" t="s">
        <v>622</v>
      </c>
      <c r="L301" s="187" t="s">
        <v>296</v>
      </c>
      <c r="M301" s="462"/>
      <c r="N301" s="256">
        <v>0</v>
      </c>
      <c r="O301" s="256">
        <v>0</v>
      </c>
      <c r="P301" s="146"/>
      <c r="Q301" s="146"/>
      <c r="R301" s="146"/>
      <c r="S301" s="146"/>
      <c r="T301" s="176">
        <v>1</v>
      </c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24"/>
      <c r="DS301" s="124"/>
      <c r="DT301" s="124"/>
      <c r="DU301" s="124"/>
      <c r="DV301" s="124"/>
      <c r="DW301" s="124"/>
      <c r="DX301" s="124"/>
      <c r="DY301" s="124"/>
      <c r="DZ301" s="124"/>
      <c r="EA301" s="124"/>
      <c r="EB301" s="124"/>
      <c r="EC301" s="124"/>
      <c r="ED301" s="124"/>
      <c r="EE301" s="124"/>
      <c r="EF301" s="124"/>
    </row>
    <row r="302" spans="1:136" s="12" customFormat="1" ht="18" hidden="1" customHeight="1" outlineLevel="1" x14ac:dyDescent="0.25">
      <c r="A302" s="664"/>
      <c r="B302" s="664"/>
      <c r="C302" s="679" t="s">
        <v>299</v>
      </c>
      <c r="D302" s="679"/>
      <c r="E302" s="679"/>
      <c r="F302" s="679"/>
      <c r="G302" s="679"/>
      <c r="H302" s="187" t="s">
        <v>323</v>
      </c>
      <c r="I302" s="187" t="s">
        <v>138</v>
      </c>
      <c r="J302" s="187" t="s">
        <v>485</v>
      </c>
      <c r="K302" s="187" t="s">
        <v>622</v>
      </c>
      <c r="L302" s="187" t="s">
        <v>300</v>
      </c>
      <c r="M302" s="464"/>
      <c r="N302" s="256">
        <v>0</v>
      </c>
      <c r="O302" s="256">
        <v>0</v>
      </c>
      <c r="P302" s="146"/>
      <c r="Q302" s="146"/>
      <c r="R302" s="146"/>
      <c r="S302" s="146"/>
      <c r="T302" s="176">
        <v>1</v>
      </c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24"/>
      <c r="DS302" s="124"/>
      <c r="DT302" s="124"/>
      <c r="DU302" s="124"/>
      <c r="DV302" s="124"/>
      <c r="DW302" s="124"/>
      <c r="DX302" s="124"/>
      <c r="DY302" s="124"/>
      <c r="DZ302" s="124"/>
      <c r="EA302" s="124"/>
      <c r="EB302" s="124"/>
      <c r="EC302" s="124"/>
      <c r="ED302" s="124"/>
      <c r="EE302" s="124"/>
      <c r="EF302" s="124"/>
    </row>
    <row r="303" spans="1:136" s="12" customFormat="1" ht="18" hidden="1" customHeight="1" outlineLevel="1" x14ac:dyDescent="0.25">
      <c r="A303" s="664"/>
      <c r="B303" s="664"/>
      <c r="C303" s="586" t="s">
        <v>297</v>
      </c>
      <c r="D303" s="687"/>
      <c r="E303" s="687"/>
      <c r="F303" s="687"/>
      <c r="G303" s="688"/>
      <c r="H303" s="187" t="s">
        <v>323</v>
      </c>
      <c r="I303" s="187" t="s">
        <v>138</v>
      </c>
      <c r="J303" s="187" t="s">
        <v>485</v>
      </c>
      <c r="K303" s="187" t="s">
        <v>621</v>
      </c>
      <c r="L303" s="187" t="s">
        <v>298</v>
      </c>
      <c r="M303" s="146"/>
      <c r="N303" s="256">
        <v>0</v>
      </c>
      <c r="O303" s="256">
        <v>0</v>
      </c>
      <c r="P303" s="146"/>
      <c r="Q303" s="146"/>
      <c r="R303" s="146"/>
      <c r="S303" s="146"/>
      <c r="T303" s="176">
        <v>2</v>
      </c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24"/>
      <c r="DS303" s="124"/>
      <c r="DT303" s="124"/>
      <c r="DU303" s="124"/>
      <c r="DV303" s="124"/>
      <c r="DW303" s="124"/>
      <c r="DX303" s="124"/>
      <c r="DY303" s="124"/>
      <c r="DZ303" s="124"/>
      <c r="EA303" s="124"/>
      <c r="EB303" s="124"/>
      <c r="EC303" s="124"/>
      <c r="ED303" s="124"/>
      <c r="EE303" s="124"/>
      <c r="EF303" s="124"/>
    </row>
    <row r="304" spans="1:136" s="12" customFormat="1" ht="18" hidden="1" customHeight="1" outlineLevel="1" x14ac:dyDescent="0.25">
      <c r="A304" s="664"/>
      <c r="B304" s="664"/>
      <c r="C304" s="679" t="s">
        <v>355</v>
      </c>
      <c r="D304" s="679"/>
      <c r="E304" s="679"/>
      <c r="F304" s="679"/>
      <c r="G304" s="679"/>
      <c r="H304" s="187" t="s">
        <v>323</v>
      </c>
      <c r="I304" s="187" t="s">
        <v>138</v>
      </c>
      <c r="J304" s="187" t="s">
        <v>485</v>
      </c>
      <c r="K304" s="187" t="s">
        <v>623</v>
      </c>
      <c r="L304" s="187" t="s">
        <v>356</v>
      </c>
      <c r="M304" s="146"/>
      <c r="N304" s="256">
        <v>0</v>
      </c>
      <c r="O304" s="256">
        <v>0</v>
      </c>
      <c r="P304" s="146"/>
      <c r="Q304" s="146"/>
      <c r="R304" s="146"/>
      <c r="S304" s="146"/>
      <c r="T304" s="176">
        <v>2</v>
      </c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24"/>
      <c r="DS304" s="124"/>
      <c r="DT304" s="124"/>
      <c r="DU304" s="124"/>
      <c r="DV304" s="124"/>
      <c r="DW304" s="124"/>
      <c r="DX304" s="124"/>
      <c r="DY304" s="124"/>
      <c r="DZ304" s="124"/>
      <c r="EA304" s="124"/>
      <c r="EB304" s="124"/>
      <c r="EC304" s="124"/>
      <c r="ED304" s="124"/>
      <c r="EE304" s="124"/>
      <c r="EF304" s="124"/>
    </row>
    <row r="305" spans="1:136" s="12" customFormat="1" ht="18" hidden="1" customHeight="1" outlineLevel="1" x14ac:dyDescent="0.25">
      <c r="A305" s="664"/>
      <c r="B305" s="664"/>
      <c r="C305" s="586" t="s">
        <v>357</v>
      </c>
      <c r="D305" s="687"/>
      <c r="E305" s="687"/>
      <c r="F305" s="687"/>
      <c r="G305" s="688"/>
      <c r="H305" s="187" t="s">
        <v>323</v>
      </c>
      <c r="I305" s="187" t="s">
        <v>138</v>
      </c>
      <c r="J305" s="187" t="s">
        <v>485</v>
      </c>
      <c r="K305" s="187" t="s">
        <v>623</v>
      </c>
      <c r="L305" s="187" t="s">
        <v>358</v>
      </c>
      <c r="M305" s="146"/>
      <c r="N305" s="256">
        <v>0</v>
      </c>
      <c r="O305" s="256">
        <v>0</v>
      </c>
      <c r="P305" s="146"/>
      <c r="Q305" s="146"/>
      <c r="R305" s="146"/>
      <c r="S305" s="146"/>
      <c r="T305" s="176">
        <v>2</v>
      </c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24"/>
      <c r="DS305" s="124"/>
      <c r="DT305" s="124"/>
      <c r="DU305" s="124"/>
      <c r="DV305" s="124"/>
      <c r="DW305" s="124"/>
      <c r="DX305" s="124"/>
      <c r="DY305" s="124"/>
      <c r="DZ305" s="124"/>
      <c r="EA305" s="124"/>
      <c r="EB305" s="124"/>
      <c r="EC305" s="124"/>
      <c r="ED305" s="124"/>
      <c r="EE305" s="124"/>
      <c r="EF305" s="124"/>
    </row>
    <row r="306" spans="1:136" s="12" customFormat="1" ht="18" hidden="1" customHeight="1" outlineLevel="1" x14ac:dyDescent="0.25">
      <c r="A306" s="664"/>
      <c r="B306" s="664"/>
      <c r="C306" s="679" t="s">
        <v>186</v>
      </c>
      <c r="D306" s="679"/>
      <c r="E306" s="679"/>
      <c r="F306" s="679"/>
      <c r="G306" s="679"/>
      <c r="H306" s="187" t="s">
        <v>323</v>
      </c>
      <c r="I306" s="187" t="s">
        <v>138</v>
      </c>
      <c r="J306" s="187" t="s">
        <v>485</v>
      </c>
      <c r="K306" s="187" t="s">
        <v>623</v>
      </c>
      <c r="L306" s="187" t="s">
        <v>694</v>
      </c>
      <c r="M306" s="146"/>
      <c r="N306" s="256">
        <v>0</v>
      </c>
      <c r="O306" s="256">
        <v>0</v>
      </c>
      <c r="P306" s="146"/>
      <c r="Q306" s="146"/>
      <c r="R306" s="146"/>
      <c r="S306" s="146"/>
      <c r="T306" s="176">
        <v>2</v>
      </c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24"/>
      <c r="DS306" s="124"/>
      <c r="DT306" s="124"/>
      <c r="DU306" s="124"/>
      <c r="DV306" s="124"/>
      <c r="DW306" s="124"/>
      <c r="DX306" s="124"/>
      <c r="DY306" s="124"/>
      <c r="DZ306" s="124"/>
      <c r="EA306" s="124"/>
      <c r="EB306" s="124"/>
      <c r="EC306" s="124"/>
      <c r="ED306" s="124"/>
      <c r="EE306" s="124"/>
      <c r="EF306" s="124"/>
    </row>
    <row r="307" spans="1:136" s="151" customFormat="1" ht="127.95" customHeight="1" outlineLevel="1" x14ac:dyDescent="0.25">
      <c r="A307" s="213" t="s">
        <v>318</v>
      </c>
      <c r="B307" s="205" t="s">
        <v>1100</v>
      </c>
      <c r="C307" s="66" t="s">
        <v>955</v>
      </c>
      <c r="D307" s="192" t="s">
        <v>1002</v>
      </c>
      <c r="E307" s="193" t="s">
        <v>178</v>
      </c>
      <c r="F307" s="194">
        <v>42736</v>
      </c>
      <c r="G307" s="194">
        <v>44561</v>
      </c>
      <c r="H307" s="187" t="s">
        <v>323</v>
      </c>
      <c r="I307" s="187" t="s">
        <v>138</v>
      </c>
      <c r="J307" s="187" t="s">
        <v>956</v>
      </c>
      <c r="K307" s="187"/>
      <c r="L307" s="187"/>
      <c r="M307" s="260"/>
      <c r="N307" s="265"/>
      <c r="O307" s="265"/>
      <c r="P307" s="146">
        <f>P308</f>
        <v>130</v>
      </c>
      <c r="Q307" s="146">
        <f t="shared" ref="Q307:S307" si="25">Q308</f>
        <v>12</v>
      </c>
      <c r="R307" s="146">
        <f t="shared" si="25"/>
        <v>0</v>
      </c>
      <c r="S307" s="146">
        <f t="shared" si="25"/>
        <v>0</v>
      </c>
      <c r="T307" s="14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50"/>
      <c r="BS307" s="150"/>
      <c r="BT307" s="150"/>
      <c r="BU307" s="150"/>
      <c r="BV307" s="150"/>
      <c r="BW307" s="150"/>
      <c r="BX307" s="150"/>
      <c r="BY307" s="150"/>
      <c r="BZ307" s="150"/>
      <c r="CA307" s="150"/>
      <c r="CB307" s="150"/>
      <c r="CC307" s="150"/>
      <c r="CD307" s="150"/>
      <c r="CE307" s="150"/>
      <c r="CF307" s="150"/>
      <c r="CG307" s="150"/>
      <c r="CH307" s="150"/>
      <c r="CI307" s="150"/>
      <c r="CJ307" s="150"/>
      <c r="CK307" s="150"/>
      <c r="CL307" s="150"/>
      <c r="CM307" s="150"/>
      <c r="CN307" s="150"/>
      <c r="CO307" s="150"/>
      <c r="CP307" s="150"/>
      <c r="CQ307" s="150"/>
      <c r="CR307" s="150"/>
      <c r="CS307" s="150"/>
      <c r="CT307" s="150"/>
      <c r="CU307" s="150"/>
      <c r="CV307" s="150"/>
      <c r="CW307" s="150"/>
      <c r="CX307" s="150"/>
      <c r="CY307" s="150"/>
      <c r="CZ307" s="150"/>
      <c r="DA307" s="150"/>
      <c r="DB307" s="150"/>
      <c r="DC307" s="150"/>
      <c r="DD307" s="150"/>
      <c r="DE307" s="150"/>
      <c r="DF307" s="150"/>
      <c r="DG307" s="150"/>
      <c r="DH307" s="150"/>
      <c r="DI307" s="150"/>
      <c r="DJ307" s="150"/>
      <c r="DK307" s="150"/>
      <c r="DL307" s="150"/>
      <c r="DM307" s="150"/>
      <c r="DN307" s="150"/>
      <c r="DO307" s="150"/>
      <c r="DP307" s="150"/>
      <c r="DQ307" s="150"/>
    </row>
    <row r="308" spans="1:136" s="151" customFormat="1" ht="30" customHeight="1" outlineLevel="1" x14ac:dyDescent="0.25">
      <c r="A308" s="467"/>
      <c r="B308" s="470"/>
      <c r="C308" s="636" t="s">
        <v>954</v>
      </c>
      <c r="D308" s="637"/>
      <c r="E308" s="637"/>
      <c r="F308" s="637"/>
      <c r="G308" s="638"/>
      <c r="H308" s="187" t="s">
        <v>322</v>
      </c>
      <c r="I308" s="187" t="s">
        <v>56</v>
      </c>
      <c r="J308" s="187" t="s">
        <v>956</v>
      </c>
      <c r="K308" s="187" t="s">
        <v>623</v>
      </c>
      <c r="L308" s="187" t="s">
        <v>751</v>
      </c>
      <c r="M308" s="146"/>
      <c r="N308" s="256"/>
      <c r="O308" s="256"/>
      <c r="P308" s="146">
        <v>130</v>
      </c>
      <c r="Q308" s="146">
        <v>12</v>
      </c>
      <c r="R308" s="146">
        <v>0</v>
      </c>
      <c r="S308" s="146">
        <v>0</v>
      </c>
      <c r="T308" s="176">
        <v>2</v>
      </c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50"/>
      <c r="BS308" s="150"/>
      <c r="BT308" s="150"/>
      <c r="BU308" s="150"/>
      <c r="BV308" s="150"/>
      <c r="BW308" s="150"/>
      <c r="BX308" s="150"/>
      <c r="BY308" s="150"/>
      <c r="BZ308" s="150"/>
      <c r="CA308" s="150"/>
      <c r="CB308" s="150"/>
      <c r="CC308" s="150"/>
      <c r="CD308" s="150"/>
      <c r="CE308" s="150"/>
      <c r="CF308" s="150"/>
      <c r="CG308" s="150"/>
      <c r="CH308" s="150"/>
      <c r="CI308" s="150"/>
      <c r="CJ308" s="150"/>
      <c r="CK308" s="150"/>
      <c r="CL308" s="150"/>
      <c r="CM308" s="150"/>
      <c r="CN308" s="150"/>
      <c r="CO308" s="150"/>
      <c r="CP308" s="150"/>
      <c r="CQ308" s="150"/>
      <c r="CR308" s="150"/>
      <c r="CS308" s="150"/>
      <c r="CT308" s="150"/>
      <c r="CU308" s="150"/>
      <c r="CV308" s="150"/>
      <c r="CW308" s="150"/>
      <c r="CX308" s="150"/>
      <c r="CY308" s="150"/>
      <c r="CZ308" s="150"/>
      <c r="DA308" s="150"/>
      <c r="DB308" s="150"/>
      <c r="DC308" s="150"/>
      <c r="DD308" s="150"/>
      <c r="DE308" s="150"/>
      <c r="DF308" s="150"/>
      <c r="DG308" s="150"/>
      <c r="DH308" s="150"/>
      <c r="DI308" s="150"/>
      <c r="DJ308" s="150"/>
      <c r="DK308" s="150"/>
      <c r="DL308" s="150"/>
      <c r="DM308" s="150"/>
      <c r="DN308" s="150"/>
      <c r="DO308" s="150"/>
      <c r="DP308" s="150"/>
      <c r="DQ308" s="150"/>
    </row>
    <row r="309" spans="1:136" s="9" customFormat="1" ht="56.25" customHeight="1" outlineLevel="1" x14ac:dyDescent="0.25">
      <c r="A309" s="684" t="s">
        <v>318</v>
      </c>
      <c r="B309" s="641" t="s">
        <v>880</v>
      </c>
      <c r="C309" s="643" t="s">
        <v>229</v>
      </c>
      <c r="D309" s="190" t="s">
        <v>57</v>
      </c>
      <c r="E309" s="173" t="s">
        <v>484</v>
      </c>
      <c r="F309" s="174">
        <v>40813</v>
      </c>
      <c r="G309" s="174" t="s">
        <v>321</v>
      </c>
      <c r="H309" s="455" t="s">
        <v>323</v>
      </c>
      <c r="I309" s="455" t="s">
        <v>138</v>
      </c>
      <c r="J309" s="455" t="s">
        <v>230</v>
      </c>
      <c r="K309" s="455"/>
      <c r="L309" s="455"/>
      <c r="M309" s="462">
        <f>M311+M312+M313+M314</f>
        <v>2200.5</v>
      </c>
      <c r="N309" s="459">
        <f>N311+N312+N313+N314</f>
        <v>2713.8949600000001</v>
      </c>
      <c r="O309" s="459">
        <f>O311+O312+O313+O314</f>
        <v>2594.3421699999999</v>
      </c>
      <c r="P309" s="462">
        <f>P311+P313+P312+P314</f>
        <v>3448.7</v>
      </c>
      <c r="Q309" s="462">
        <f t="shared" ref="Q309:R309" si="26">Q311+Q313+Q312+Q314</f>
        <v>3540.7</v>
      </c>
      <c r="R309" s="462">
        <f t="shared" si="26"/>
        <v>3393.5</v>
      </c>
      <c r="S309" s="462">
        <f>S311+S313+S312+S314</f>
        <v>1700</v>
      </c>
      <c r="T309" s="480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24"/>
      <c r="DS309" s="124"/>
      <c r="DT309" s="124"/>
      <c r="DU309" s="124"/>
      <c r="DV309" s="124"/>
      <c r="DW309" s="124"/>
      <c r="DX309" s="124"/>
      <c r="DY309" s="124"/>
      <c r="DZ309" s="124"/>
      <c r="EA309" s="124"/>
      <c r="EB309" s="124"/>
      <c r="EC309" s="124"/>
      <c r="ED309" s="124"/>
      <c r="EE309" s="124"/>
      <c r="EF309" s="124"/>
    </row>
    <row r="310" spans="1:136" s="9" customFormat="1" ht="110.25" customHeight="1" outlineLevel="1" x14ac:dyDescent="0.25">
      <c r="A310" s="684"/>
      <c r="B310" s="642"/>
      <c r="C310" s="643"/>
      <c r="D310" s="192" t="s">
        <v>1003</v>
      </c>
      <c r="E310" s="193" t="s">
        <v>178</v>
      </c>
      <c r="F310" s="194">
        <v>42370</v>
      </c>
      <c r="G310" s="194">
        <v>44561</v>
      </c>
      <c r="H310" s="454"/>
      <c r="I310" s="454"/>
      <c r="J310" s="454"/>
      <c r="K310" s="454"/>
      <c r="L310" s="454"/>
      <c r="M310" s="464"/>
      <c r="N310" s="461"/>
      <c r="O310" s="461"/>
      <c r="P310" s="464"/>
      <c r="Q310" s="464"/>
      <c r="R310" s="464"/>
      <c r="S310" s="464"/>
      <c r="T310" s="482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24"/>
      <c r="DS310" s="124"/>
      <c r="DT310" s="124"/>
      <c r="DU310" s="124"/>
      <c r="DV310" s="124"/>
      <c r="DW310" s="124"/>
      <c r="DX310" s="124"/>
      <c r="DY310" s="124"/>
      <c r="DZ310" s="124"/>
      <c r="EA310" s="124"/>
      <c r="EB310" s="124"/>
      <c r="EC310" s="124"/>
      <c r="ED310" s="124"/>
      <c r="EE310" s="124"/>
      <c r="EF310" s="124"/>
    </row>
    <row r="311" spans="1:136" s="9" customFormat="1" ht="18" customHeight="1" outlineLevel="1" x14ac:dyDescent="0.25">
      <c r="A311" s="723"/>
      <c r="B311" s="724"/>
      <c r="C311" s="679" t="s">
        <v>576</v>
      </c>
      <c r="D311" s="679"/>
      <c r="E311" s="679"/>
      <c r="F311" s="679"/>
      <c r="G311" s="679"/>
      <c r="H311" s="187" t="s">
        <v>323</v>
      </c>
      <c r="I311" s="187" t="s">
        <v>138</v>
      </c>
      <c r="J311" s="187" t="s">
        <v>230</v>
      </c>
      <c r="K311" s="187" t="s">
        <v>622</v>
      </c>
      <c r="L311" s="187" t="s">
        <v>751</v>
      </c>
      <c r="M311" s="146">
        <v>1597.1</v>
      </c>
      <c r="N311" s="256">
        <v>1712.6</v>
      </c>
      <c r="O311" s="256">
        <v>1632.75963</v>
      </c>
      <c r="P311" s="146">
        <v>2482.4</v>
      </c>
      <c r="Q311" s="146">
        <v>2605.4</v>
      </c>
      <c r="R311" s="146">
        <v>2605.4</v>
      </c>
      <c r="S311" s="146">
        <v>1299</v>
      </c>
      <c r="T311" s="176">
        <v>1</v>
      </c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24"/>
      <c r="DS311" s="124"/>
      <c r="DT311" s="124"/>
      <c r="DU311" s="124"/>
      <c r="DV311" s="124"/>
      <c r="DW311" s="124"/>
      <c r="DX311" s="124"/>
      <c r="DY311" s="124"/>
      <c r="DZ311" s="124"/>
      <c r="EA311" s="124"/>
      <c r="EB311" s="124"/>
      <c r="EC311" s="124"/>
      <c r="ED311" s="124"/>
      <c r="EE311" s="124"/>
      <c r="EF311" s="124"/>
    </row>
    <row r="312" spans="1:136" s="9" customFormat="1" ht="18" customHeight="1" outlineLevel="1" x14ac:dyDescent="0.25">
      <c r="A312" s="675"/>
      <c r="B312" s="676"/>
      <c r="C312" s="679" t="s">
        <v>442</v>
      </c>
      <c r="D312" s="679"/>
      <c r="E312" s="679"/>
      <c r="F312" s="679"/>
      <c r="G312" s="679"/>
      <c r="H312" s="187" t="s">
        <v>323</v>
      </c>
      <c r="I312" s="187" t="s">
        <v>138</v>
      </c>
      <c r="J312" s="187" t="s">
        <v>230</v>
      </c>
      <c r="K312" s="187" t="s">
        <v>621</v>
      </c>
      <c r="L312" s="187" t="s">
        <v>751</v>
      </c>
      <c r="M312" s="146">
        <v>16</v>
      </c>
      <c r="N312" s="256">
        <v>1</v>
      </c>
      <c r="O312" s="256">
        <v>1</v>
      </c>
      <c r="P312" s="146">
        <v>2.6</v>
      </c>
      <c r="Q312" s="146">
        <v>1</v>
      </c>
      <c r="R312" s="146">
        <v>1</v>
      </c>
      <c r="S312" s="146">
        <v>1</v>
      </c>
      <c r="T312" s="176">
        <v>2</v>
      </c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24"/>
      <c r="DS312" s="124"/>
      <c r="DT312" s="124"/>
      <c r="DU312" s="124"/>
      <c r="DV312" s="124"/>
      <c r="DW312" s="124"/>
      <c r="DX312" s="124"/>
      <c r="DY312" s="124"/>
      <c r="DZ312" s="124"/>
      <c r="EA312" s="124"/>
      <c r="EB312" s="124"/>
      <c r="EC312" s="124"/>
      <c r="ED312" s="124"/>
      <c r="EE312" s="124"/>
      <c r="EF312" s="124"/>
    </row>
    <row r="313" spans="1:136" s="9" customFormat="1" ht="26.25" customHeight="1" outlineLevel="1" x14ac:dyDescent="0.25">
      <c r="A313" s="675"/>
      <c r="B313" s="676"/>
      <c r="C313" s="586" t="s">
        <v>443</v>
      </c>
      <c r="D313" s="687"/>
      <c r="E313" s="687"/>
      <c r="F313" s="687"/>
      <c r="G313" s="688"/>
      <c r="H313" s="187" t="s">
        <v>323</v>
      </c>
      <c r="I313" s="187" t="s">
        <v>138</v>
      </c>
      <c r="J313" s="187" t="s">
        <v>230</v>
      </c>
      <c r="K313" s="187" t="s">
        <v>566</v>
      </c>
      <c r="L313" s="187" t="s">
        <v>751</v>
      </c>
      <c r="M313" s="259">
        <v>482.3</v>
      </c>
      <c r="N313" s="256">
        <v>508.4</v>
      </c>
      <c r="O313" s="256">
        <v>474.90454999999997</v>
      </c>
      <c r="P313" s="146">
        <v>749.8</v>
      </c>
      <c r="Q313" s="146">
        <v>787.1</v>
      </c>
      <c r="R313" s="146">
        <v>787.1</v>
      </c>
      <c r="S313" s="146">
        <v>400</v>
      </c>
      <c r="T313" s="176">
        <v>1</v>
      </c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24"/>
      <c r="DS313" s="124"/>
      <c r="DT313" s="124"/>
      <c r="DU313" s="124"/>
      <c r="DV313" s="124"/>
      <c r="DW313" s="124"/>
      <c r="DX313" s="124"/>
      <c r="DY313" s="124"/>
      <c r="DZ313" s="124"/>
      <c r="EA313" s="124"/>
      <c r="EB313" s="124"/>
      <c r="EC313" s="124"/>
      <c r="ED313" s="124"/>
      <c r="EE313" s="124"/>
      <c r="EF313" s="124"/>
    </row>
    <row r="314" spans="1:136" s="9" customFormat="1" ht="33" customHeight="1" outlineLevel="1" x14ac:dyDescent="0.25">
      <c r="A314" s="675"/>
      <c r="B314" s="676"/>
      <c r="C314" s="636" t="s">
        <v>926</v>
      </c>
      <c r="D314" s="637"/>
      <c r="E314" s="637"/>
      <c r="F314" s="637"/>
      <c r="G314" s="638"/>
      <c r="H314" s="187" t="s">
        <v>323</v>
      </c>
      <c r="I314" s="187" t="s">
        <v>138</v>
      </c>
      <c r="J314" s="187" t="s">
        <v>230</v>
      </c>
      <c r="K314" s="187" t="s">
        <v>623</v>
      </c>
      <c r="L314" s="187" t="s">
        <v>751</v>
      </c>
      <c r="M314" s="259">
        <v>105.1</v>
      </c>
      <c r="N314" s="256">
        <v>491.89496000000003</v>
      </c>
      <c r="O314" s="256">
        <v>485.67799000000002</v>
      </c>
      <c r="P314" s="146">
        <v>213.9</v>
      </c>
      <c r="Q314" s="146">
        <v>147.19999999999999</v>
      </c>
      <c r="R314" s="146">
        <v>0</v>
      </c>
      <c r="S314" s="146">
        <v>0</v>
      </c>
      <c r="T314" s="176">
        <v>2</v>
      </c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24"/>
      <c r="DS314" s="124"/>
      <c r="DT314" s="124"/>
      <c r="DU314" s="124"/>
      <c r="DV314" s="124"/>
      <c r="DW314" s="124"/>
      <c r="DX314" s="124"/>
      <c r="DY314" s="124"/>
      <c r="DZ314" s="124"/>
      <c r="EA314" s="124"/>
      <c r="EB314" s="124"/>
      <c r="EC314" s="124"/>
      <c r="ED314" s="124"/>
      <c r="EE314" s="124"/>
      <c r="EF314" s="124"/>
    </row>
    <row r="315" spans="1:136" s="9" customFormat="1" ht="18" hidden="1" customHeight="1" outlineLevel="1" x14ac:dyDescent="0.25">
      <c r="A315" s="675"/>
      <c r="B315" s="676"/>
      <c r="C315" s="658" t="s">
        <v>574</v>
      </c>
      <c r="D315" s="659"/>
      <c r="E315" s="659"/>
      <c r="F315" s="659"/>
      <c r="G315" s="660"/>
      <c r="H315" s="187" t="s">
        <v>323</v>
      </c>
      <c r="I315" s="187" t="s">
        <v>138</v>
      </c>
      <c r="J315" s="187" t="s">
        <v>230</v>
      </c>
      <c r="K315" s="187" t="s">
        <v>623</v>
      </c>
      <c r="L315" s="187" t="s">
        <v>751</v>
      </c>
      <c r="M315" s="259"/>
      <c r="N315" s="256"/>
      <c r="O315" s="256"/>
      <c r="P315" s="146"/>
      <c r="Q315" s="146"/>
      <c r="R315" s="146"/>
      <c r="S315" s="146"/>
      <c r="T315" s="176">
        <v>2</v>
      </c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24"/>
      <c r="DS315" s="124"/>
      <c r="DT315" s="124"/>
      <c r="DU315" s="124"/>
      <c r="DV315" s="124"/>
      <c r="DW315" s="124"/>
      <c r="DX315" s="124"/>
      <c r="DY315" s="124"/>
      <c r="DZ315" s="124"/>
      <c r="EA315" s="124"/>
      <c r="EB315" s="124"/>
      <c r="EC315" s="124"/>
      <c r="ED315" s="124"/>
      <c r="EE315" s="124"/>
      <c r="EF315" s="124"/>
    </row>
    <row r="316" spans="1:136" s="9" customFormat="1" ht="18" hidden="1" customHeight="1" outlineLevel="1" x14ac:dyDescent="0.25">
      <c r="A316" s="675"/>
      <c r="B316" s="676"/>
      <c r="C316" s="658" t="s">
        <v>574</v>
      </c>
      <c r="D316" s="659"/>
      <c r="E316" s="659"/>
      <c r="F316" s="659"/>
      <c r="G316" s="660"/>
      <c r="H316" s="187" t="s">
        <v>323</v>
      </c>
      <c r="I316" s="187" t="s">
        <v>138</v>
      </c>
      <c r="J316" s="187" t="s">
        <v>230</v>
      </c>
      <c r="K316" s="187" t="s">
        <v>623</v>
      </c>
      <c r="L316" s="187" t="s">
        <v>751</v>
      </c>
      <c r="M316" s="259"/>
      <c r="N316" s="256"/>
      <c r="O316" s="256"/>
      <c r="P316" s="146"/>
      <c r="Q316" s="146"/>
      <c r="R316" s="146"/>
      <c r="S316" s="146"/>
      <c r="T316" s="176">
        <v>2</v>
      </c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24"/>
      <c r="DS316" s="124"/>
      <c r="DT316" s="124"/>
      <c r="DU316" s="124"/>
      <c r="DV316" s="124"/>
      <c r="DW316" s="124"/>
      <c r="DX316" s="124"/>
      <c r="DY316" s="124"/>
      <c r="DZ316" s="124"/>
      <c r="EA316" s="124"/>
      <c r="EB316" s="124"/>
      <c r="EC316" s="124"/>
      <c r="ED316" s="124"/>
      <c r="EE316" s="124"/>
      <c r="EF316" s="124"/>
    </row>
    <row r="317" spans="1:136" s="9" customFormat="1" ht="18" hidden="1" customHeight="1" outlineLevel="1" x14ac:dyDescent="0.25">
      <c r="A317" s="677"/>
      <c r="B317" s="678"/>
      <c r="C317" s="658" t="s">
        <v>188</v>
      </c>
      <c r="D317" s="659"/>
      <c r="E317" s="659"/>
      <c r="F317" s="659"/>
      <c r="G317" s="660"/>
      <c r="H317" s="212" t="s">
        <v>323</v>
      </c>
      <c r="I317" s="212" t="s">
        <v>138</v>
      </c>
      <c r="J317" s="187" t="s">
        <v>230</v>
      </c>
      <c r="K317" s="212" t="s">
        <v>623</v>
      </c>
      <c r="L317" s="187" t="s">
        <v>751</v>
      </c>
      <c r="M317" s="259"/>
      <c r="N317" s="253"/>
      <c r="O317" s="253"/>
      <c r="P317" s="259"/>
      <c r="Q317" s="259"/>
      <c r="R317" s="259"/>
      <c r="S317" s="259"/>
      <c r="T317" s="171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24"/>
      <c r="DS317" s="124"/>
      <c r="DT317" s="124"/>
      <c r="DU317" s="124"/>
      <c r="DV317" s="124"/>
      <c r="DW317" s="124"/>
      <c r="DX317" s="124"/>
      <c r="DY317" s="124"/>
      <c r="DZ317" s="124"/>
      <c r="EA317" s="124"/>
      <c r="EB317" s="124"/>
      <c r="EC317" s="124"/>
      <c r="ED317" s="124"/>
      <c r="EE317" s="124"/>
      <c r="EF317" s="124"/>
    </row>
    <row r="318" spans="1:136" s="10" customFormat="1" ht="73.5" hidden="1" customHeight="1" outlineLevel="2" x14ac:dyDescent="0.25">
      <c r="A318" s="201" t="s">
        <v>318</v>
      </c>
      <c r="B318" s="212" t="s">
        <v>377</v>
      </c>
      <c r="C318" s="239" t="s">
        <v>231</v>
      </c>
      <c r="D318" s="39" t="s">
        <v>687</v>
      </c>
      <c r="E318" s="173" t="s">
        <v>178</v>
      </c>
      <c r="F318" s="174">
        <v>42370</v>
      </c>
      <c r="G318" s="174">
        <v>44196</v>
      </c>
      <c r="H318" s="212" t="s">
        <v>323</v>
      </c>
      <c r="I318" s="212" t="s">
        <v>8</v>
      </c>
      <c r="J318" s="212" t="s">
        <v>590</v>
      </c>
      <c r="K318" s="212"/>
      <c r="L318" s="212"/>
      <c r="M318" s="259"/>
      <c r="N318" s="253"/>
      <c r="O318" s="253"/>
      <c r="P318" s="259"/>
      <c r="Q318" s="259"/>
      <c r="R318" s="259"/>
      <c r="S318" s="259"/>
      <c r="T318" s="171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</row>
    <row r="319" spans="1:136" s="10" customFormat="1" ht="18" hidden="1" customHeight="1" outlineLevel="2" x14ac:dyDescent="0.25">
      <c r="A319" s="639"/>
      <c r="B319" s="640"/>
      <c r="C319" s="658" t="s">
        <v>574</v>
      </c>
      <c r="D319" s="659"/>
      <c r="E319" s="659"/>
      <c r="F319" s="659"/>
      <c r="G319" s="660"/>
      <c r="H319" s="212" t="s">
        <v>323</v>
      </c>
      <c r="I319" s="212" t="s">
        <v>8</v>
      </c>
      <c r="J319" s="212" t="s">
        <v>590</v>
      </c>
      <c r="K319" s="212" t="s">
        <v>623</v>
      </c>
      <c r="L319" s="187" t="s">
        <v>751</v>
      </c>
      <c r="M319" s="259"/>
      <c r="N319" s="253"/>
      <c r="O319" s="253"/>
      <c r="P319" s="259"/>
      <c r="Q319" s="259"/>
      <c r="R319" s="259"/>
      <c r="S319" s="259"/>
      <c r="T319" s="171">
        <v>3</v>
      </c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</row>
    <row r="320" spans="1:136" s="27" customFormat="1" ht="64.5" hidden="1" customHeight="1" outlineLevel="1" x14ac:dyDescent="0.25">
      <c r="A320" s="684" t="s">
        <v>318</v>
      </c>
      <c r="B320" s="641" t="s">
        <v>971</v>
      </c>
      <c r="C320" s="690" t="s">
        <v>792</v>
      </c>
      <c r="D320" s="190"/>
      <c r="E320" s="173"/>
      <c r="F320" s="174"/>
      <c r="G320" s="174"/>
      <c r="H320" s="455" t="s">
        <v>323</v>
      </c>
      <c r="I320" s="455" t="s">
        <v>138</v>
      </c>
      <c r="J320" s="455" t="s">
        <v>793</v>
      </c>
      <c r="K320" s="455"/>
      <c r="L320" s="455"/>
      <c r="M320" s="462"/>
      <c r="N320" s="459">
        <f>N322</f>
        <v>1068.6050399999999</v>
      </c>
      <c r="O320" s="459">
        <f>O322</f>
        <v>1068.6050399999999</v>
      </c>
      <c r="P320" s="462">
        <f>P322</f>
        <v>328.4</v>
      </c>
      <c r="Q320" s="462">
        <f t="shared" ref="Q320:S320" si="27">Q322</f>
        <v>167.4</v>
      </c>
      <c r="R320" s="462">
        <f t="shared" si="27"/>
        <v>0</v>
      </c>
      <c r="S320" s="462">
        <f t="shared" si="27"/>
        <v>0</v>
      </c>
      <c r="T320" s="480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24"/>
      <c r="DS320" s="124"/>
      <c r="DT320" s="124"/>
      <c r="DU320" s="124"/>
      <c r="DV320" s="124"/>
      <c r="DW320" s="124"/>
      <c r="DX320" s="124"/>
      <c r="DY320" s="124"/>
      <c r="DZ320" s="124"/>
      <c r="EA320" s="124"/>
      <c r="EB320" s="124"/>
      <c r="EC320" s="124"/>
      <c r="ED320" s="124"/>
      <c r="EE320" s="124"/>
      <c r="EF320" s="124"/>
    </row>
    <row r="321" spans="1:136" s="27" customFormat="1" ht="105.75" customHeight="1" outlineLevel="1" x14ac:dyDescent="0.25">
      <c r="A321" s="684"/>
      <c r="B321" s="642"/>
      <c r="C321" s="691"/>
      <c r="D321" s="192" t="s">
        <v>1003</v>
      </c>
      <c r="E321" s="193" t="s">
        <v>178</v>
      </c>
      <c r="F321" s="194">
        <v>42370</v>
      </c>
      <c r="G321" s="194">
        <v>44561</v>
      </c>
      <c r="H321" s="454"/>
      <c r="I321" s="454"/>
      <c r="J321" s="454"/>
      <c r="K321" s="454"/>
      <c r="L321" s="454"/>
      <c r="M321" s="464"/>
      <c r="N321" s="461"/>
      <c r="O321" s="461"/>
      <c r="P321" s="464"/>
      <c r="Q321" s="464"/>
      <c r="R321" s="464"/>
      <c r="S321" s="464"/>
      <c r="T321" s="482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24"/>
      <c r="DS321" s="124"/>
      <c r="DT321" s="124"/>
      <c r="DU321" s="124"/>
      <c r="DV321" s="124"/>
      <c r="DW321" s="124"/>
      <c r="DX321" s="124"/>
      <c r="DY321" s="124"/>
      <c r="DZ321" s="124"/>
      <c r="EA321" s="124"/>
      <c r="EB321" s="124"/>
      <c r="EC321" s="124"/>
      <c r="ED321" s="124"/>
      <c r="EE321" s="124"/>
      <c r="EF321" s="124"/>
    </row>
    <row r="322" spans="1:136" s="28" customFormat="1" ht="28.5" customHeight="1" outlineLevel="2" x14ac:dyDescent="0.25">
      <c r="A322" s="214"/>
      <c r="B322" s="215"/>
      <c r="C322" s="636" t="s">
        <v>926</v>
      </c>
      <c r="D322" s="637"/>
      <c r="E322" s="637"/>
      <c r="F322" s="637"/>
      <c r="G322" s="638"/>
      <c r="H322" s="187" t="s">
        <v>323</v>
      </c>
      <c r="I322" s="187" t="s">
        <v>138</v>
      </c>
      <c r="J322" s="187" t="s">
        <v>793</v>
      </c>
      <c r="K322" s="187" t="s">
        <v>623</v>
      </c>
      <c r="L322" s="187" t="s">
        <v>751</v>
      </c>
      <c r="M322" s="146"/>
      <c r="N322" s="256">
        <v>1068.6050399999999</v>
      </c>
      <c r="O322" s="256">
        <v>1068.6050399999999</v>
      </c>
      <c r="P322" s="146">
        <v>328.4</v>
      </c>
      <c r="Q322" s="146">
        <v>167.4</v>
      </c>
      <c r="R322" s="146">
        <v>0</v>
      </c>
      <c r="S322" s="146">
        <v>0</v>
      </c>
      <c r="T322" s="176">
        <v>3</v>
      </c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</row>
    <row r="323" spans="1:136" s="27" customFormat="1" ht="64.5" hidden="1" customHeight="1" outlineLevel="1" x14ac:dyDescent="0.25">
      <c r="A323" s="684" t="s">
        <v>318</v>
      </c>
      <c r="B323" s="641" t="s">
        <v>1101</v>
      </c>
      <c r="C323" s="690" t="s">
        <v>849</v>
      </c>
      <c r="D323" s="190"/>
      <c r="E323" s="173"/>
      <c r="F323" s="174"/>
      <c r="G323" s="174"/>
      <c r="H323" s="455" t="s">
        <v>323</v>
      </c>
      <c r="I323" s="455" t="s">
        <v>138</v>
      </c>
      <c r="J323" s="455" t="s">
        <v>850</v>
      </c>
      <c r="K323" s="455"/>
      <c r="L323" s="455"/>
      <c r="M323" s="462"/>
      <c r="N323" s="459">
        <f>N325</f>
        <v>140</v>
      </c>
      <c r="O323" s="459">
        <f>O325</f>
        <v>140</v>
      </c>
      <c r="P323" s="462"/>
      <c r="Q323" s="462"/>
      <c r="R323" s="462"/>
      <c r="S323" s="462"/>
      <c r="T323" s="480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24"/>
      <c r="DS323" s="124"/>
      <c r="DT323" s="124"/>
      <c r="DU323" s="124"/>
      <c r="DV323" s="124"/>
      <c r="DW323" s="124"/>
      <c r="DX323" s="124"/>
      <c r="DY323" s="124"/>
      <c r="DZ323" s="124"/>
      <c r="EA323" s="124"/>
      <c r="EB323" s="124"/>
      <c r="EC323" s="124"/>
      <c r="ED323" s="124"/>
      <c r="EE323" s="124"/>
      <c r="EF323" s="124"/>
    </row>
    <row r="324" spans="1:136" s="27" customFormat="1" ht="105.75" customHeight="1" outlineLevel="1" x14ac:dyDescent="0.25">
      <c r="A324" s="684"/>
      <c r="B324" s="642"/>
      <c r="C324" s="691"/>
      <c r="D324" s="192" t="s">
        <v>1003</v>
      </c>
      <c r="E324" s="193" t="s">
        <v>178</v>
      </c>
      <c r="F324" s="194">
        <v>42370</v>
      </c>
      <c r="G324" s="194">
        <v>44561</v>
      </c>
      <c r="H324" s="454"/>
      <c r="I324" s="454"/>
      <c r="J324" s="454"/>
      <c r="K324" s="454"/>
      <c r="L324" s="454"/>
      <c r="M324" s="464"/>
      <c r="N324" s="461"/>
      <c r="O324" s="461"/>
      <c r="P324" s="464"/>
      <c r="Q324" s="464"/>
      <c r="R324" s="464"/>
      <c r="S324" s="464"/>
      <c r="T324" s="482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24"/>
      <c r="DS324" s="124"/>
      <c r="DT324" s="124"/>
      <c r="DU324" s="124"/>
      <c r="DV324" s="124"/>
      <c r="DW324" s="124"/>
      <c r="DX324" s="124"/>
      <c r="DY324" s="124"/>
      <c r="DZ324" s="124"/>
      <c r="EA324" s="124"/>
      <c r="EB324" s="124"/>
      <c r="EC324" s="124"/>
      <c r="ED324" s="124"/>
      <c r="EE324" s="124"/>
      <c r="EF324" s="124"/>
    </row>
    <row r="325" spans="1:136" s="28" customFormat="1" ht="18" customHeight="1" outlineLevel="2" x14ac:dyDescent="0.25">
      <c r="A325" s="214"/>
      <c r="B325" s="215"/>
      <c r="C325" s="658" t="s">
        <v>574</v>
      </c>
      <c r="D325" s="659"/>
      <c r="E325" s="659"/>
      <c r="F325" s="659"/>
      <c r="G325" s="660"/>
      <c r="H325" s="212" t="s">
        <v>323</v>
      </c>
      <c r="I325" s="212" t="s">
        <v>138</v>
      </c>
      <c r="J325" s="212" t="s">
        <v>850</v>
      </c>
      <c r="K325" s="212" t="s">
        <v>623</v>
      </c>
      <c r="L325" s="187" t="s">
        <v>751</v>
      </c>
      <c r="M325" s="259"/>
      <c r="N325" s="253">
        <v>140</v>
      </c>
      <c r="O325" s="253">
        <v>140</v>
      </c>
      <c r="P325" s="259"/>
      <c r="Q325" s="259"/>
      <c r="R325" s="259"/>
      <c r="S325" s="259"/>
      <c r="T325" s="171">
        <v>3</v>
      </c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</row>
    <row r="326" spans="1:136" s="153" customFormat="1" ht="135.75" customHeight="1" outlineLevel="2" x14ac:dyDescent="0.25">
      <c r="A326" s="201" t="s">
        <v>318</v>
      </c>
      <c r="B326" s="212" t="s">
        <v>1102</v>
      </c>
      <c r="C326" s="270" t="s">
        <v>955</v>
      </c>
      <c r="D326" s="192" t="s">
        <v>1002</v>
      </c>
      <c r="E326" s="193" t="s">
        <v>178</v>
      </c>
      <c r="F326" s="194">
        <v>42736</v>
      </c>
      <c r="G326" s="194">
        <v>44561</v>
      </c>
      <c r="H326" s="212" t="s">
        <v>323</v>
      </c>
      <c r="I326" s="212" t="s">
        <v>138</v>
      </c>
      <c r="J326" s="212" t="s">
        <v>956</v>
      </c>
      <c r="K326" s="212"/>
      <c r="L326" s="187" t="s">
        <v>751</v>
      </c>
      <c r="M326" s="146"/>
      <c r="N326" s="253"/>
      <c r="O326" s="253"/>
      <c r="P326" s="259">
        <f>P327</f>
        <v>48.9</v>
      </c>
      <c r="Q326" s="259">
        <f t="shared" ref="Q326:S326" si="28">Q327</f>
        <v>24</v>
      </c>
      <c r="R326" s="259">
        <f t="shared" si="28"/>
        <v>0</v>
      </c>
      <c r="S326" s="259">
        <f t="shared" si="28"/>
        <v>0</v>
      </c>
      <c r="T326" s="171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152"/>
      <c r="BS326" s="152"/>
      <c r="BT326" s="152"/>
      <c r="BU326" s="152"/>
      <c r="BV326" s="152"/>
      <c r="BW326" s="152"/>
      <c r="BX326" s="152"/>
      <c r="BY326" s="152"/>
      <c r="BZ326" s="152"/>
      <c r="CA326" s="152"/>
      <c r="CB326" s="152"/>
      <c r="CC326" s="152"/>
      <c r="CD326" s="152"/>
      <c r="CE326" s="152"/>
      <c r="CF326" s="152"/>
      <c r="CG326" s="152"/>
      <c r="CH326" s="152"/>
      <c r="CI326" s="152"/>
      <c r="CJ326" s="152"/>
      <c r="CK326" s="152"/>
      <c r="CL326" s="152"/>
      <c r="CM326" s="152"/>
      <c r="CN326" s="152"/>
      <c r="CO326" s="152"/>
      <c r="CP326" s="152"/>
      <c r="CQ326" s="152"/>
      <c r="CR326" s="152"/>
      <c r="CS326" s="152"/>
      <c r="CT326" s="152"/>
      <c r="CU326" s="152"/>
      <c r="CV326" s="152"/>
      <c r="CW326" s="152"/>
      <c r="CX326" s="152"/>
      <c r="CY326" s="152"/>
      <c r="CZ326" s="152"/>
      <c r="DA326" s="152"/>
      <c r="DB326" s="152"/>
      <c r="DC326" s="152"/>
      <c r="DD326" s="152"/>
      <c r="DE326" s="152"/>
      <c r="DF326" s="152"/>
      <c r="DG326" s="152"/>
      <c r="DH326" s="152"/>
      <c r="DI326" s="152"/>
      <c r="DJ326" s="152"/>
      <c r="DK326" s="152"/>
      <c r="DL326" s="152"/>
      <c r="DM326" s="152"/>
      <c r="DN326" s="152"/>
      <c r="DO326" s="152"/>
      <c r="DP326" s="152"/>
      <c r="DQ326" s="152"/>
      <c r="DR326" s="152"/>
      <c r="DS326" s="152"/>
      <c r="DT326" s="152"/>
      <c r="DU326" s="152"/>
      <c r="DV326" s="152"/>
      <c r="DW326" s="152"/>
      <c r="DX326" s="152"/>
      <c r="DY326" s="152"/>
      <c r="DZ326" s="152"/>
      <c r="EA326" s="152"/>
      <c r="EB326" s="152"/>
      <c r="EC326" s="152"/>
      <c r="ED326" s="152"/>
      <c r="EE326" s="152"/>
      <c r="EF326" s="152"/>
    </row>
    <row r="327" spans="1:136" s="153" customFormat="1" ht="33.6" customHeight="1" outlineLevel="2" x14ac:dyDescent="0.25">
      <c r="A327" s="639"/>
      <c r="B327" s="640"/>
      <c r="C327" s="636" t="s">
        <v>698</v>
      </c>
      <c r="D327" s="637"/>
      <c r="E327" s="637"/>
      <c r="F327" s="637"/>
      <c r="G327" s="638"/>
      <c r="H327" s="212" t="s">
        <v>323</v>
      </c>
      <c r="I327" s="212" t="s">
        <v>138</v>
      </c>
      <c r="J327" s="212" t="s">
        <v>956</v>
      </c>
      <c r="K327" s="212" t="s">
        <v>65</v>
      </c>
      <c r="L327" s="187" t="s">
        <v>751</v>
      </c>
      <c r="M327" s="271"/>
      <c r="N327" s="253"/>
      <c r="O327" s="253"/>
      <c r="P327" s="259">
        <v>48.9</v>
      </c>
      <c r="Q327" s="259">
        <v>24</v>
      </c>
      <c r="R327" s="259">
        <v>0</v>
      </c>
      <c r="S327" s="259">
        <v>0</v>
      </c>
      <c r="T327" s="171">
        <v>3</v>
      </c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152"/>
      <c r="BS327" s="152"/>
      <c r="BT327" s="152"/>
      <c r="BU327" s="152"/>
      <c r="BV327" s="152"/>
      <c r="BW327" s="152"/>
      <c r="BX327" s="152"/>
      <c r="BY327" s="152"/>
      <c r="BZ327" s="152"/>
      <c r="CA327" s="152"/>
      <c r="CB327" s="152"/>
      <c r="CC327" s="152"/>
      <c r="CD327" s="152"/>
      <c r="CE327" s="152"/>
      <c r="CF327" s="152"/>
      <c r="CG327" s="152"/>
      <c r="CH327" s="152"/>
      <c r="CI327" s="152"/>
      <c r="CJ327" s="152"/>
      <c r="CK327" s="152"/>
      <c r="CL327" s="152"/>
      <c r="CM327" s="152"/>
      <c r="CN327" s="152"/>
      <c r="CO327" s="152"/>
      <c r="CP327" s="152"/>
      <c r="CQ327" s="152"/>
      <c r="CR327" s="152"/>
      <c r="CS327" s="152"/>
      <c r="CT327" s="152"/>
      <c r="CU327" s="152"/>
      <c r="CV327" s="152"/>
      <c r="CW327" s="152"/>
      <c r="CX327" s="152"/>
      <c r="CY327" s="152"/>
      <c r="CZ327" s="152"/>
      <c r="DA327" s="152"/>
      <c r="DB327" s="152"/>
      <c r="DC327" s="152"/>
      <c r="DD327" s="152"/>
      <c r="DE327" s="152"/>
      <c r="DF327" s="152"/>
      <c r="DG327" s="152"/>
      <c r="DH327" s="152"/>
      <c r="DI327" s="152"/>
      <c r="DJ327" s="152"/>
      <c r="DK327" s="152"/>
      <c r="DL327" s="152"/>
      <c r="DM327" s="152"/>
      <c r="DN327" s="152"/>
      <c r="DO327" s="152"/>
      <c r="DP327" s="152"/>
      <c r="DQ327" s="152"/>
      <c r="DR327" s="152"/>
      <c r="DS327" s="152"/>
      <c r="DT327" s="152"/>
      <c r="DU327" s="152"/>
      <c r="DV327" s="152"/>
      <c r="DW327" s="152"/>
      <c r="DX327" s="152"/>
      <c r="DY327" s="152"/>
      <c r="DZ327" s="152"/>
      <c r="EA327" s="152"/>
      <c r="EB327" s="152"/>
      <c r="EC327" s="152"/>
      <c r="ED327" s="152"/>
      <c r="EE327" s="152"/>
      <c r="EF327" s="152"/>
    </row>
    <row r="328" spans="1:136" s="10" customFormat="1" ht="88.5" customHeight="1" outlineLevel="2" x14ac:dyDescent="0.25">
      <c r="A328" s="201" t="s">
        <v>318</v>
      </c>
      <c r="B328" s="212" t="s">
        <v>1103</v>
      </c>
      <c r="C328" s="190" t="s">
        <v>857</v>
      </c>
      <c r="D328" s="39" t="s">
        <v>1004</v>
      </c>
      <c r="E328" s="173" t="s">
        <v>178</v>
      </c>
      <c r="F328" s="174">
        <v>42370</v>
      </c>
      <c r="G328" s="174">
        <v>44561</v>
      </c>
      <c r="H328" s="212" t="s">
        <v>323</v>
      </c>
      <c r="I328" s="212" t="s">
        <v>8</v>
      </c>
      <c r="J328" s="212" t="s">
        <v>931</v>
      </c>
      <c r="K328" s="212"/>
      <c r="L328" s="187" t="s">
        <v>751</v>
      </c>
      <c r="M328" s="146"/>
      <c r="N328" s="253"/>
      <c r="O328" s="253"/>
      <c r="P328" s="259">
        <f>P329</f>
        <v>400</v>
      </c>
      <c r="Q328" s="259"/>
      <c r="R328" s="259"/>
      <c r="S328" s="259"/>
      <c r="T328" s="171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</row>
    <row r="329" spans="1:136" s="10" customFormat="1" ht="18" customHeight="1" outlineLevel="2" x14ac:dyDescent="0.25">
      <c r="A329" s="639"/>
      <c r="B329" s="640"/>
      <c r="C329" s="636" t="s">
        <v>927</v>
      </c>
      <c r="D329" s="637"/>
      <c r="E329" s="637"/>
      <c r="F329" s="637"/>
      <c r="G329" s="638"/>
      <c r="H329" s="212" t="s">
        <v>323</v>
      </c>
      <c r="I329" s="212" t="s">
        <v>8</v>
      </c>
      <c r="J329" s="212" t="s">
        <v>931</v>
      </c>
      <c r="K329" s="212" t="s">
        <v>623</v>
      </c>
      <c r="L329" s="187" t="s">
        <v>751</v>
      </c>
      <c r="M329" s="271"/>
      <c r="N329" s="253"/>
      <c r="O329" s="253"/>
      <c r="P329" s="259">
        <v>400</v>
      </c>
      <c r="Q329" s="259"/>
      <c r="R329" s="259"/>
      <c r="S329" s="259"/>
      <c r="T329" s="171">
        <v>3</v>
      </c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</row>
    <row r="330" spans="1:136" s="10" customFormat="1" ht="86.25" customHeight="1" outlineLevel="2" x14ac:dyDescent="0.25">
      <c r="A330" s="201" t="s">
        <v>318</v>
      </c>
      <c r="B330" s="212" t="s">
        <v>972</v>
      </c>
      <c r="C330" s="190" t="s">
        <v>857</v>
      </c>
      <c r="D330" s="39" t="s">
        <v>1004</v>
      </c>
      <c r="E330" s="173" t="s">
        <v>178</v>
      </c>
      <c r="F330" s="174">
        <v>42370</v>
      </c>
      <c r="G330" s="174">
        <v>44561</v>
      </c>
      <c r="H330" s="212" t="s">
        <v>323</v>
      </c>
      <c r="I330" s="212" t="s">
        <v>8</v>
      </c>
      <c r="J330" s="212" t="s">
        <v>932</v>
      </c>
      <c r="K330" s="212"/>
      <c r="L330" s="212"/>
      <c r="M330" s="259"/>
      <c r="N330" s="253"/>
      <c r="O330" s="253"/>
      <c r="P330" s="259">
        <f>P331</f>
        <v>200</v>
      </c>
      <c r="Q330" s="259"/>
      <c r="R330" s="259"/>
      <c r="S330" s="259"/>
      <c r="T330" s="171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</row>
    <row r="331" spans="1:136" s="10" customFormat="1" ht="33" customHeight="1" outlineLevel="2" x14ac:dyDescent="0.25">
      <c r="A331" s="639"/>
      <c r="B331" s="640"/>
      <c r="C331" s="636" t="s">
        <v>927</v>
      </c>
      <c r="D331" s="637"/>
      <c r="E331" s="637"/>
      <c r="F331" s="637"/>
      <c r="G331" s="638"/>
      <c r="H331" s="212" t="s">
        <v>323</v>
      </c>
      <c r="I331" s="212" t="s">
        <v>8</v>
      </c>
      <c r="J331" s="212" t="s">
        <v>932</v>
      </c>
      <c r="K331" s="212" t="s">
        <v>623</v>
      </c>
      <c r="L331" s="187" t="s">
        <v>751</v>
      </c>
      <c r="M331" s="462"/>
      <c r="N331" s="253"/>
      <c r="O331" s="253"/>
      <c r="P331" s="259">
        <v>200</v>
      </c>
      <c r="Q331" s="259"/>
      <c r="R331" s="259"/>
      <c r="S331" s="259"/>
      <c r="T331" s="171">
        <v>3</v>
      </c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</row>
    <row r="332" spans="1:136" s="3" customFormat="1" ht="117.75" hidden="1" customHeight="1" outlineLevel="2" x14ac:dyDescent="0.25">
      <c r="A332" s="214"/>
      <c r="B332" s="185" t="s">
        <v>378</v>
      </c>
      <c r="C332" s="222" t="s">
        <v>460</v>
      </c>
      <c r="D332" s="190" t="s">
        <v>34</v>
      </c>
      <c r="E332" s="173" t="s">
        <v>178</v>
      </c>
      <c r="F332" s="174">
        <v>41640</v>
      </c>
      <c r="G332" s="174">
        <v>42369</v>
      </c>
      <c r="H332" s="212" t="s">
        <v>305</v>
      </c>
      <c r="I332" s="212" t="s">
        <v>405</v>
      </c>
      <c r="J332" s="212" t="s">
        <v>461</v>
      </c>
      <c r="K332" s="212"/>
      <c r="L332" s="212"/>
      <c r="M332" s="464"/>
      <c r="N332" s="253"/>
      <c r="O332" s="253"/>
      <c r="P332" s="259"/>
      <c r="Q332" s="259"/>
      <c r="R332" s="259"/>
      <c r="S332" s="259"/>
      <c r="T332" s="171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</row>
    <row r="333" spans="1:136" s="3" customFormat="1" ht="18" hidden="1" customHeight="1" outlineLevel="2" x14ac:dyDescent="0.25">
      <c r="A333" s="723"/>
      <c r="B333" s="724"/>
      <c r="C333" s="679" t="s">
        <v>187</v>
      </c>
      <c r="D333" s="679"/>
      <c r="E333" s="679"/>
      <c r="F333" s="679"/>
      <c r="G333" s="679"/>
      <c r="H333" s="187" t="s">
        <v>305</v>
      </c>
      <c r="I333" s="187" t="s">
        <v>405</v>
      </c>
      <c r="J333" s="187" t="s">
        <v>461</v>
      </c>
      <c r="K333" s="187" t="s">
        <v>623</v>
      </c>
      <c r="L333" s="187" t="s">
        <v>351</v>
      </c>
      <c r="M333" s="259"/>
      <c r="N333" s="256"/>
      <c r="O333" s="256"/>
      <c r="P333" s="146"/>
      <c r="Q333" s="146"/>
      <c r="R333" s="146"/>
      <c r="S333" s="146"/>
      <c r="T333" s="176">
        <v>1</v>
      </c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</row>
    <row r="334" spans="1:136" s="3" customFormat="1" ht="18" hidden="1" customHeight="1" outlineLevel="2" x14ac:dyDescent="0.25">
      <c r="A334" s="677"/>
      <c r="B334" s="678"/>
      <c r="C334" s="679" t="s">
        <v>187</v>
      </c>
      <c r="D334" s="679"/>
      <c r="E334" s="679"/>
      <c r="F334" s="679"/>
      <c r="G334" s="679"/>
      <c r="H334" s="187" t="s">
        <v>305</v>
      </c>
      <c r="I334" s="187" t="s">
        <v>405</v>
      </c>
      <c r="J334" s="187" t="s">
        <v>461</v>
      </c>
      <c r="K334" s="187" t="s">
        <v>498</v>
      </c>
      <c r="L334" s="187" t="s">
        <v>351</v>
      </c>
      <c r="M334" s="462"/>
      <c r="N334" s="256"/>
      <c r="O334" s="256"/>
      <c r="P334" s="146"/>
      <c r="Q334" s="146"/>
      <c r="R334" s="146"/>
      <c r="S334" s="146"/>
      <c r="T334" s="176">
        <v>1</v>
      </c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</row>
    <row r="335" spans="1:136" s="3" customFormat="1" ht="112.5" hidden="1" customHeight="1" outlineLevel="2" x14ac:dyDescent="0.25">
      <c r="A335" s="465" t="s">
        <v>318</v>
      </c>
      <c r="B335" s="455" t="s">
        <v>379</v>
      </c>
      <c r="C335" s="808" t="s">
        <v>648</v>
      </c>
      <c r="D335" s="190" t="s">
        <v>34</v>
      </c>
      <c r="E335" s="173" t="s">
        <v>178</v>
      </c>
      <c r="F335" s="174">
        <v>41640</v>
      </c>
      <c r="G335" s="174">
        <v>43100</v>
      </c>
      <c r="H335" s="455" t="s">
        <v>305</v>
      </c>
      <c r="I335" s="455" t="s">
        <v>405</v>
      </c>
      <c r="J335" s="455" t="s">
        <v>555</v>
      </c>
      <c r="K335" s="455"/>
      <c r="L335" s="455"/>
      <c r="M335" s="464"/>
      <c r="N335" s="456"/>
      <c r="O335" s="456"/>
      <c r="P335" s="462"/>
      <c r="Q335" s="462"/>
      <c r="R335" s="462"/>
      <c r="S335" s="462"/>
      <c r="T335" s="480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</row>
    <row r="336" spans="1:136" s="3" customFormat="1" ht="108.75" hidden="1" customHeight="1" outlineLevel="2" x14ac:dyDescent="0.25">
      <c r="A336" s="467"/>
      <c r="B336" s="454"/>
      <c r="C336" s="809"/>
      <c r="D336" s="192" t="s">
        <v>398</v>
      </c>
      <c r="E336" s="193" t="s">
        <v>399</v>
      </c>
      <c r="F336" s="194">
        <v>41640</v>
      </c>
      <c r="G336" s="194">
        <v>42004</v>
      </c>
      <c r="H336" s="454"/>
      <c r="I336" s="454"/>
      <c r="J336" s="454"/>
      <c r="K336" s="454"/>
      <c r="L336" s="454"/>
      <c r="M336" s="259"/>
      <c r="N336" s="458"/>
      <c r="O336" s="458"/>
      <c r="P336" s="464"/>
      <c r="Q336" s="464"/>
      <c r="R336" s="464"/>
      <c r="S336" s="464"/>
      <c r="T336" s="48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</row>
    <row r="337" spans="1:136" s="3" customFormat="1" ht="18" hidden="1" customHeight="1" outlineLevel="2" x14ac:dyDescent="0.25">
      <c r="A337" s="723"/>
      <c r="B337" s="724"/>
      <c r="C337" s="679" t="s">
        <v>137</v>
      </c>
      <c r="D337" s="679"/>
      <c r="E337" s="679"/>
      <c r="F337" s="679"/>
      <c r="G337" s="679"/>
      <c r="H337" s="187" t="s">
        <v>305</v>
      </c>
      <c r="I337" s="187" t="s">
        <v>405</v>
      </c>
      <c r="J337" s="187" t="s">
        <v>555</v>
      </c>
      <c r="K337" s="187" t="s">
        <v>622</v>
      </c>
      <c r="L337" s="187" t="s">
        <v>296</v>
      </c>
      <c r="M337" s="462"/>
      <c r="N337" s="256"/>
      <c r="O337" s="256"/>
      <c r="P337" s="146"/>
      <c r="Q337" s="146"/>
      <c r="R337" s="146"/>
      <c r="S337" s="146"/>
      <c r="T337" s="176">
        <v>1</v>
      </c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</row>
    <row r="338" spans="1:136" s="3" customFormat="1" ht="18" hidden="1" customHeight="1" outlineLevel="2" x14ac:dyDescent="0.25">
      <c r="A338" s="677"/>
      <c r="B338" s="678"/>
      <c r="C338" s="679" t="s">
        <v>299</v>
      </c>
      <c r="D338" s="679"/>
      <c r="E338" s="679"/>
      <c r="F338" s="679"/>
      <c r="G338" s="679"/>
      <c r="H338" s="187" t="s">
        <v>305</v>
      </c>
      <c r="I338" s="187" t="s">
        <v>405</v>
      </c>
      <c r="J338" s="187" t="s">
        <v>555</v>
      </c>
      <c r="K338" s="187" t="s">
        <v>622</v>
      </c>
      <c r="L338" s="187" t="s">
        <v>300</v>
      </c>
      <c r="M338" s="464"/>
      <c r="N338" s="256"/>
      <c r="O338" s="256"/>
      <c r="P338" s="146"/>
      <c r="Q338" s="146"/>
      <c r="R338" s="146"/>
      <c r="S338" s="146"/>
      <c r="T338" s="176">
        <v>1</v>
      </c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</row>
    <row r="339" spans="1:136" s="3" customFormat="1" ht="107.25" hidden="1" customHeight="1" outlineLevel="2" x14ac:dyDescent="0.25">
      <c r="A339" s="465" t="s">
        <v>318</v>
      </c>
      <c r="B339" s="455" t="s">
        <v>380</v>
      </c>
      <c r="C339" s="806" t="s">
        <v>649</v>
      </c>
      <c r="D339" s="190" t="s">
        <v>34</v>
      </c>
      <c r="E339" s="173" t="s">
        <v>178</v>
      </c>
      <c r="F339" s="174">
        <v>41640</v>
      </c>
      <c r="G339" s="174">
        <v>43100</v>
      </c>
      <c r="H339" s="455" t="s">
        <v>305</v>
      </c>
      <c r="I339" s="455" t="s">
        <v>405</v>
      </c>
      <c r="J339" s="455" t="s">
        <v>553</v>
      </c>
      <c r="K339" s="455"/>
      <c r="L339" s="455"/>
      <c r="M339" s="259"/>
      <c r="N339" s="456"/>
      <c r="O339" s="456"/>
      <c r="P339" s="462"/>
      <c r="Q339" s="462"/>
      <c r="R339" s="462"/>
      <c r="S339" s="462"/>
      <c r="T339" s="480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</row>
    <row r="340" spans="1:136" s="3" customFormat="1" ht="111" hidden="1" customHeight="1" outlineLevel="2" x14ac:dyDescent="0.25">
      <c r="A340" s="467"/>
      <c r="B340" s="454"/>
      <c r="C340" s="807"/>
      <c r="D340" s="192" t="s">
        <v>401</v>
      </c>
      <c r="E340" s="193" t="s">
        <v>402</v>
      </c>
      <c r="F340" s="194">
        <v>41640</v>
      </c>
      <c r="G340" s="194">
        <v>42004</v>
      </c>
      <c r="H340" s="454"/>
      <c r="I340" s="454"/>
      <c r="J340" s="454"/>
      <c r="K340" s="454"/>
      <c r="L340" s="454"/>
      <c r="M340" s="462"/>
      <c r="N340" s="458"/>
      <c r="O340" s="458"/>
      <c r="P340" s="464"/>
      <c r="Q340" s="464"/>
      <c r="R340" s="464"/>
      <c r="S340" s="464"/>
      <c r="T340" s="48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</row>
    <row r="341" spans="1:136" s="3" customFormat="1" ht="18" hidden="1" customHeight="1" outlineLevel="2" x14ac:dyDescent="0.25">
      <c r="A341" s="723"/>
      <c r="B341" s="724"/>
      <c r="C341" s="658" t="s">
        <v>137</v>
      </c>
      <c r="D341" s="659"/>
      <c r="E341" s="659"/>
      <c r="F341" s="659"/>
      <c r="G341" s="660"/>
      <c r="H341" s="187" t="s">
        <v>305</v>
      </c>
      <c r="I341" s="187" t="s">
        <v>405</v>
      </c>
      <c r="J341" s="187" t="s">
        <v>553</v>
      </c>
      <c r="K341" s="187" t="s">
        <v>622</v>
      </c>
      <c r="L341" s="187" t="s">
        <v>296</v>
      </c>
      <c r="M341" s="464"/>
      <c r="N341" s="256"/>
      <c r="O341" s="256"/>
      <c r="P341" s="146"/>
      <c r="Q341" s="146"/>
      <c r="R341" s="146"/>
      <c r="S341" s="146"/>
      <c r="T341" s="176">
        <v>1</v>
      </c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</row>
    <row r="342" spans="1:136" s="3" customFormat="1" ht="18" hidden="1" customHeight="1" outlineLevel="2" x14ac:dyDescent="0.25">
      <c r="A342" s="677"/>
      <c r="B342" s="678"/>
      <c r="C342" s="658" t="s">
        <v>299</v>
      </c>
      <c r="D342" s="659"/>
      <c r="E342" s="659"/>
      <c r="F342" s="659"/>
      <c r="G342" s="660"/>
      <c r="H342" s="187" t="s">
        <v>305</v>
      </c>
      <c r="I342" s="187" t="s">
        <v>405</v>
      </c>
      <c r="J342" s="187" t="s">
        <v>553</v>
      </c>
      <c r="K342" s="187" t="s">
        <v>622</v>
      </c>
      <c r="L342" s="187" t="s">
        <v>300</v>
      </c>
      <c r="M342" s="259"/>
      <c r="N342" s="256"/>
      <c r="O342" s="256"/>
      <c r="P342" s="146"/>
      <c r="Q342" s="146"/>
      <c r="R342" s="146"/>
      <c r="S342" s="146"/>
      <c r="T342" s="176">
        <v>1</v>
      </c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</row>
    <row r="343" spans="1:136" s="12" customFormat="1" ht="167.25" hidden="1" customHeight="1" x14ac:dyDescent="0.25">
      <c r="A343" s="187" t="s">
        <v>318</v>
      </c>
      <c r="B343" s="185" t="s">
        <v>533</v>
      </c>
      <c r="C343" s="186" t="s">
        <v>35</v>
      </c>
      <c r="D343" s="39" t="s">
        <v>34</v>
      </c>
      <c r="E343" s="189" t="s">
        <v>178</v>
      </c>
      <c r="F343" s="40">
        <v>41640</v>
      </c>
      <c r="G343" s="40">
        <v>42369</v>
      </c>
      <c r="H343" s="187" t="s">
        <v>305</v>
      </c>
      <c r="I343" s="187" t="s">
        <v>405</v>
      </c>
      <c r="J343" s="187" t="s">
        <v>486</v>
      </c>
      <c r="K343" s="187"/>
      <c r="L343" s="187"/>
      <c r="M343" s="462"/>
      <c r="N343" s="256">
        <f>N344+N345</f>
        <v>0</v>
      </c>
      <c r="O343" s="256">
        <f>O344+O345</f>
        <v>0</v>
      </c>
      <c r="P343" s="146"/>
      <c r="Q343" s="146"/>
      <c r="R343" s="146"/>
      <c r="S343" s="146"/>
      <c r="T343" s="17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24"/>
      <c r="DS343" s="124"/>
      <c r="DT343" s="124"/>
      <c r="DU343" s="124"/>
      <c r="DV343" s="124"/>
      <c r="DW343" s="124"/>
      <c r="DX343" s="124"/>
      <c r="DY343" s="124"/>
      <c r="DZ343" s="124"/>
      <c r="EA343" s="124"/>
      <c r="EB343" s="124"/>
      <c r="EC343" s="124"/>
      <c r="ED343" s="124"/>
      <c r="EE343" s="124"/>
      <c r="EF343" s="124"/>
    </row>
    <row r="344" spans="1:136" s="12" customFormat="1" ht="23.25" hidden="1" customHeight="1" x14ac:dyDescent="0.25">
      <c r="A344" s="723"/>
      <c r="B344" s="803"/>
      <c r="C344" s="586" t="s">
        <v>137</v>
      </c>
      <c r="D344" s="687"/>
      <c r="E344" s="687"/>
      <c r="F344" s="687"/>
      <c r="G344" s="688"/>
      <c r="H344" s="187" t="s">
        <v>305</v>
      </c>
      <c r="I344" s="187" t="s">
        <v>405</v>
      </c>
      <c r="J344" s="187" t="s">
        <v>486</v>
      </c>
      <c r="K344" s="187" t="s">
        <v>622</v>
      </c>
      <c r="L344" s="187" t="s">
        <v>296</v>
      </c>
      <c r="M344" s="464"/>
      <c r="N344" s="256">
        <v>0</v>
      </c>
      <c r="O344" s="256">
        <v>0</v>
      </c>
      <c r="P344" s="146"/>
      <c r="Q344" s="146"/>
      <c r="R344" s="146"/>
      <c r="S344" s="146"/>
      <c r="T344" s="176">
        <v>1</v>
      </c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24"/>
      <c r="DS344" s="124"/>
      <c r="DT344" s="124"/>
      <c r="DU344" s="124"/>
      <c r="DV344" s="124"/>
      <c r="DW344" s="124"/>
      <c r="DX344" s="124"/>
      <c r="DY344" s="124"/>
      <c r="DZ344" s="124"/>
      <c r="EA344" s="124"/>
      <c r="EB344" s="124"/>
      <c r="EC344" s="124"/>
      <c r="ED344" s="124"/>
      <c r="EE344" s="124"/>
      <c r="EF344" s="124"/>
    </row>
    <row r="345" spans="1:136" s="12" customFormat="1" ht="24" hidden="1" customHeight="1" x14ac:dyDescent="0.25">
      <c r="A345" s="804"/>
      <c r="B345" s="805"/>
      <c r="C345" s="586" t="s">
        <v>299</v>
      </c>
      <c r="D345" s="668"/>
      <c r="E345" s="668"/>
      <c r="F345" s="668"/>
      <c r="G345" s="669"/>
      <c r="H345" s="187" t="s">
        <v>305</v>
      </c>
      <c r="I345" s="187" t="s">
        <v>405</v>
      </c>
      <c r="J345" s="187" t="s">
        <v>486</v>
      </c>
      <c r="K345" s="187" t="s">
        <v>622</v>
      </c>
      <c r="L345" s="187" t="s">
        <v>300</v>
      </c>
      <c r="M345" s="259"/>
      <c r="N345" s="256">
        <v>0</v>
      </c>
      <c r="O345" s="256">
        <v>0</v>
      </c>
      <c r="P345" s="146"/>
      <c r="Q345" s="146"/>
      <c r="R345" s="146"/>
      <c r="S345" s="146"/>
      <c r="T345" s="176">
        <v>1</v>
      </c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24"/>
      <c r="DS345" s="124"/>
      <c r="DT345" s="124"/>
      <c r="DU345" s="124"/>
      <c r="DV345" s="124"/>
      <c r="DW345" s="124"/>
      <c r="DX345" s="124"/>
      <c r="DY345" s="124"/>
      <c r="DZ345" s="124"/>
      <c r="EA345" s="124"/>
      <c r="EB345" s="124"/>
      <c r="EC345" s="124"/>
      <c r="ED345" s="124"/>
      <c r="EE345" s="124"/>
      <c r="EF345" s="124"/>
    </row>
    <row r="346" spans="1:136" s="159" customFormat="1" ht="85.5" customHeight="1" x14ac:dyDescent="0.25">
      <c r="A346" s="187" t="s">
        <v>318</v>
      </c>
      <c r="B346" s="185" t="s">
        <v>1104</v>
      </c>
      <c r="C346" s="186" t="s">
        <v>232</v>
      </c>
      <c r="D346" s="39" t="s">
        <v>1005</v>
      </c>
      <c r="E346" s="189" t="s">
        <v>178</v>
      </c>
      <c r="F346" s="40">
        <v>42370</v>
      </c>
      <c r="G346" s="40">
        <v>44561</v>
      </c>
      <c r="H346" s="187" t="s">
        <v>305</v>
      </c>
      <c r="I346" s="187" t="s">
        <v>405</v>
      </c>
      <c r="J346" s="187" t="s">
        <v>233</v>
      </c>
      <c r="K346" s="187"/>
      <c r="L346" s="187"/>
      <c r="M346" s="146">
        <f>M347+M348</f>
        <v>130.4</v>
      </c>
      <c r="N346" s="256"/>
      <c r="O346" s="256"/>
      <c r="P346" s="146"/>
      <c r="Q346" s="146"/>
      <c r="R346" s="146"/>
      <c r="S346" s="146"/>
      <c r="T346" s="17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58"/>
      <c r="BS346" s="158"/>
      <c r="BT346" s="158"/>
      <c r="BU346" s="158"/>
      <c r="BV346" s="158"/>
      <c r="BW346" s="158"/>
      <c r="BX346" s="158"/>
      <c r="BY346" s="158"/>
      <c r="BZ346" s="158"/>
      <c r="CA346" s="158"/>
      <c r="CB346" s="158"/>
      <c r="CC346" s="158"/>
      <c r="CD346" s="158"/>
      <c r="CE346" s="158"/>
      <c r="CF346" s="158"/>
      <c r="CG346" s="158"/>
      <c r="CH346" s="158"/>
      <c r="CI346" s="158"/>
      <c r="CJ346" s="158"/>
      <c r="CK346" s="158"/>
      <c r="CL346" s="158"/>
      <c r="CM346" s="158"/>
      <c r="CN346" s="158"/>
      <c r="CO346" s="158"/>
      <c r="CP346" s="158"/>
      <c r="CQ346" s="158"/>
      <c r="CR346" s="158"/>
      <c r="CS346" s="158"/>
      <c r="CT346" s="158"/>
      <c r="CU346" s="158"/>
      <c r="CV346" s="158"/>
      <c r="CW346" s="158"/>
      <c r="CX346" s="158"/>
      <c r="CY346" s="158"/>
      <c r="CZ346" s="158"/>
      <c r="DA346" s="158"/>
      <c r="DB346" s="158"/>
      <c r="DC346" s="158"/>
      <c r="DD346" s="158"/>
      <c r="DE346" s="158"/>
      <c r="DF346" s="158"/>
      <c r="DG346" s="158"/>
      <c r="DH346" s="158"/>
      <c r="DI346" s="158"/>
      <c r="DJ346" s="158"/>
      <c r="DK346" s="158"/>
      <c r="DL346" s="158"/>
      <c r="DM346" s="158"/>
      <c r="DN346" s="158"/>
      <c r="DO346" s="158"/>
      <c r="DP346" s="158"/>
      <c r="DQ346" s="158"/>
    </row>
    <row r="347" spans="1:136" s="159" customFormat="1" ht="23.25" customHeight="1" x14ac:dyDescent="0.25">
      <c r="A347" s="723"/>
      <c r="B347" s="724"/>
      <c r="C347" s="679" t="s">
        <v>653</v>
      </c>
      <c r="D347" s="679"/>
      <c r="E347" s="679"/>
      <c r="F347" s="679"/>
      <c r="G347" s="679"/>
      <c r="H347" s="187" t="s">
        <v>305</v>
      </c>
      <c r="I347" s="187" t="s">
        <v>405</v>
      </c>
      <c r="J347" s="187" t="s">
        <v>233</v>
      </c>
      <c r="K347" s="187" t="s">
        <v>622</v>
      </c>
      <c r="L347" s="187" t="s">
        <v>751</v>
      </c>
      <c r="M347" s="260">
        <v>100.1</v>
      </c>
      <c r="N347" s="256"/>
      <c r="O347" s="256"/>
      <c r="P347" s="146"/>
      <c r="Q347" s="146"/>
      <c r="R347" s="146"/>
      <c r="S347" s="146"/>
      <c r="T347" s="17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58"/>
      <c r="BS347" s="158"/>
      <c r="BT347" s="158"/>
      <c r="BU347" s="158"/>
      <c r="BV347" s="158"/>
      <c r="BW347" s="158"/>
      <c r="BX347" s="158"/>
      <c r="BY347" s="158"/>
      <c r="BZ347" s="158"/>
      <c r="CA347" s="158"/>
      <c r="CB347" s="158"/>
      <c r="CC347" s="158"/>
      <c r="CD347" s="158"/>
      <c r="CE347" s="158"/>
      <c r="CF347" s="158"/>
      <c r="CG347" s="158"/>
      <c r="CH347" s="158"/>
      <c r="CI347" s="158"/>
      <c r="CJ347" s="158"/>
      <c r="CK347" s="158"/>
      <c r="CL347" s="158"/>
      <c r="CM347" s="158"/>
      <c r="CN347" s="158"/>
      <c r="CO347" s="158"/>
      <c r="CP347" s="158"/>
      <c r="CQ347" s="158"/>
      <c r="CR347" s="158"/>
      <c r="CS347" s="158"/>
      <c r="CT347" s="158"/>
      <c r="CU347" s="158"/>
      <c r="CV347" s="158"/>
      <c r="CW347" s="158"/>
      <c r="CX347" s="158"/>
      <c r="CY347" s="158"/>
      <c r="CZ347" s="158"/>
      <c r="DA347" s="158"/>
      <c r="DB347" s="158"/>
      <c r="DC347" s="158"/>
      <c r="DD347" s="158"/>
      <c r="DE347" s="158"/>
      <c r="DF347" s="158"/>
      <c r="DG347" s="158"/>
      <c r="DH347" s="158"/>
      <c r="DI347" s="158"/>
      <c r="DJ347" s="158"/>
      <c r="DK347" s="158"/>
      <c r="DL347" s="158"/>
      <c r="DM347" s="158"/>
      <c r="DN347" s="158"/>
      <c r="DO347" s="158"/>
      <c r="DP347" s="158"/>
      <c r="DQ347" s="158"/>
    </row>
    <row r="348" spans="1:136" s="159" customFormat="1" ht="26.25" customHeight="1" x14ac:dyDescent="0.25">
      <c r="A348" s="677"/>
      <c r="B348" s="678"/>
      <c r="C348" s="586" t="s">
        <v>443</v>
      </c>
      <c r="D348" s="687"/>
      <c r="E348" s="687"/>
      <c r="F348" s="687"/>
      <c r="G348" s="688"/>
      <c r="H348" s="187" t="s">
        <v>305</v>
      </c>
      <c r="I348" s="187" t="s">
        <v>405</v>
      </c>
      <c r="J348" s="187" t="s">
        <v>233</v>
      </c>
      <c r="K348" s="187" t="s">
        <v>566</v>
      </c>
      <c r="L348" s="187" t="s">
        <v>751</v>
      </c>
      <c r="M348" s="259">
        <v>30.3</v>
      </c>
      <c r="N348" s="256"/>
      <c r="O348" s="256"/>
      <c r="P348" s="146"/>
      <c r="Q348" s="146"/>
      <c r="R348" s="146"/>
      <c r="S348" s="146"/>
      <c r="T348" s="176">
        <v>1</v>
      </c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58"/>
      <c r="BS348" s="158"/>
      <c r="BT348" s="158"/>
      <c r="BU348" s="158"/>
      <c r="BV348" s="158"/>
      <c r="BW348" s="158"/>
      <c r="BX348" s="158"/>
      <c r="BY348" s="158"/>
      <c r="BZ348" s="158"/>
      <c r="CA348" s="158"/>
      <c r="CB348" s="158"/>
      <c r="CC348" s="158"/>
      <c r="CD348" s="158"/>
      <c r="CE348" s="158"/>
      <c r="CF348" s="158"/>
      <c r="CG348" s="158"/>
      <c r="CH348" s="158"/>
      <c r="CI348" s="158"/>
      <c r="CJ348" s="158"/>
      <c r="CK348" s="158"/>
      <c r="CL348" s="158"/>
      <c r="CM348" s="158"/>
      <c r="CN348" s="158"/>
      <c r="CO348" s="158"/>
      <c r="CP348" s="158"/>
      <c r="CQ348" s="158"/>
      <c r="CR348" s="158"/>
      <c r="CS348" s="158"/>
      <c r="CT348" s="158"/>
      <c r="CU348" s="158"/>
      <c r="CV348" s="158"/>
      <c r="CW348" s="158"/>
      <c r="CX348" s="158"/>
      <c r="CY348" s="158"/>
      <c r="CZ348" s="158"/>
      <c r="DA348" s="158"/>
      <c r="DB348" s="158"/>
      <c r="DC348" s="158"/>
      <c r="DD348" s="158"/>
      <c r="DE348" s="158"/>
      <c r="DF348" s="158"/>
      <c r="DG348" s="158"/>
      <c r="DH348" s="158"/>
      <c r="DI348" s="158"/>
      <c r="DJ348" s="158"/>
      <c r="DK348" s="158"/>
      <c r="DL348" s="158"/>
      <c r="DM348" s="158"/>
      <c r="DN348" s="158"/>
      <c r="DO348" s="158"/>
      <c r="DP348" s="158"/>
      <c r="DQ348" s="158"/>
    </row>
    <row r="349" spans="1:136" s="9" customFormat="1" ht="77.25" customHeight="1" x14ac:dyDescent="0.25">
      <c r="A349" s="187" t="s">
        <v>318</v>
      </c>
      <c r="B349" s="185" t="s">
        <v>1105</v>
      </c>
      <c r="C349" s="236" t="s">
        <v>675</v>
      </c>
      <c r="D349" s="192" t="s">
        <v>1006</v>
      </c>
      <c r="E349" s="193" t="s">
        <v>178</v>
      </c>
      <c r="F349" s="194">
        <v>42370</v>
      </c>
      <c r="G349" s="194">
        <v>44561</v>
      </c>
      <c r="H349" s="212" t="s">
        <v>305</v>
      </c>
      <c r="I349" s="212" t="s">
        <v>405</v>
      </c>
      <c r="J349" s="212" t="s">
        <v>676</v>
      </c>
      <c r="K349" s="212"/>
      <c r="L349" s="212"/>
      <c r="M349" s="146">
        <f>M350+M351</f>
        <v>100</v>
      </c>
      <c r="N349" s="257">
        <f>N350+N351</f>
        <v>143.61500000000001</v>
      </c>
      <c r="O349" s="257">
        <f>O350+O351</f>
        <v>143.61500000000001</v>
      </c>
      <c r="P349" s="259">
        <f>P350+P351</f>
        <v>118.559</v>
      </c>
      <c r="Q349" s="259"/>
      <c r="R349" s="259"/>
      <c r="S349" s="259"/>
      <c r="T349" s="171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24"/>
      <c r="DS349" s="124"/>
      <c r="DT349" s="124"/>
      <c r="DU349" s="124"/>
      <c r="DV349" s="124"/>
      <c r="DW349" s="124"/>
      <c r="DX349" s="124"/>
      <c r="DY349" s="124"/>
      <c r="DZ349" s="124"/>
      <c r="EA349" s="124"/>
      <c r="EB349" s="124"/>
      <c r="EC349" s="124"/>
      <c r="ED349" s="124"/>
      <c r="EE349" s="124"/>
      <c r="EF349" s="124"/>
    </row>
    <row r="350" spans="1:136" s="9" customFormat="1" ht="33" customHeight="1" x14ac:dyDescent="0.25">
      <c r="A350" s="723"/>
      <c r="B350" s="724"/>
      <c r="C350" s="636" t="s">
        <v>926</v>
      </c>
      <c r="D350" s="637"/>
      <c r="E350" s="637"/>
      <c r="F350" s="637"/>
      <c r="G350" s="638"/>
      <c r="H350" s="212" t="s">
        <v>305</v>
      </c>
      <c r="I350" s="212" t="s">
        <v>405</v>
      </c>
      <c r="J350" s="212" t="s">
        <v>676</v>
      </c>
      <c r="K350" s="212" t="s">
        <v>623</v>
      </c>
      <c r="L350" s="212"/>
      <c r="M350" s="260">
        <v>55</v>
      </c>
      <c r="N350" s="253">
        <v>143.61500000000001</v>
      </c>
      <c r="O350" s="253">
        <v>143.61500000000001</v>
      </c>
      <c r="P350" s="259">
        <v>118.559</v>
      </c>
      <c r="Q350" s="259"/>
      <c r="R350" s="259"/>
      <c r="S350" s="259"/>
      <c r="T350" s="171">
        <v>2</v>
      </c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24"/>
      <c r="DS350" s="124"/>
      <c r="DT350" s="124"/>
      <c r="DU350" s="124"/>
      <c r="DV350" s="124"/>
      <c r="DW350" s="124"/>
      <c r="DX350" s="124"/>
      <c r="DY350" s="124"/>
      <c r="DZ350" s="124"/>
      <c r="EA350" s="124"/>
      <c r="EB350" s="124"/>
      <c r="EC350" s="124"/>
      <c r="ED350" s="124"/>
      <c r="EE350" s="124"/>
      <c r="EF350" s="124"/>
    </row>
    <row r="351" spans="1:136" s="9" customFormat="1" ht="26.25" customHeight="1" x14ac:dyDescent="0.25">
      <c r="A351" s="677"/>
      <c r="B351" s="678"/>
      <c r="C351" s="658" t="s">
        <v>337</v>
      </c>
      <c r="D351" s="659"/>
      <c r="E351" s="659"/>
      <c r="F351" s="659"/>
      <c r="G351" s="660"/>
      <c r="H351" s="212" t="s">
        <v>305</v>
      </c>
      <c r="I351" s="212" t="s">
        <v>405</v>
      </c>
      <c r="J351" s="212" t="s">
        <v>676</v>
      </c>
      <c r="K351" s="212" t="s">
        <v>498</v>
      </c>
      <c r="L351" s="212"/>
      <c r="M351" s="259">
        <v>45</v>
      </c>
      <c r="N351" s="253"/>
      <c r="O351" s="253"/>
      <c r="P351" s="259">
        <v>0</v>
      </c>
      <c r="Q351" s="259"/>
      <c r="R351" s="259"/>
      <c r="S351" s="259"/>
      <c r="T351" s="171">
        <v>1</v>
      </c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24"/>
      <c r="DS351" s="124"/>
      <c r="DT351" s="124"/>
      <c r="DU351" s="124"/>
      <c r="DV351" s="124"/>
      <c r="DW351" s="124"/>
      <c r="DX351" s="124"/>
      <c r="DY351" s="124"/>
      <c r="DZ351" s="124"/>
      <c r="EA351" s="124"/>
      <c r="EB351" s="124"/>
      <c r="EC351" s="124"/>
      <c r="ED351" s="124"/>
      <c r="EE351" s="124"/>
      <c r="EF351" s="124"/>
    </row>
    <row r="352" spans="1:136" s="12" customFormat="1" ht="126" hidden="1" customHeight="1" x14ac:dyDescent="0.25">
      <c r="A352" s="64" t="s">
        <v>318</v>
      </c>
      <c r="B352" s="185" t="s">
        <v>534</v>
      </c>
      <c r="C352" s="222" t="s">
        <v>432</v>
      </c>
      <c r="D352" s="177" t="s">
        <v>34</v>
      </c>
      <c r="E352" s="189" t="s">
        <v>178</v>
      </c>
      <c r="F352" s="40">
        <v>41640</v>
      </c>
      <c r="G352" s="40">
        <v>42369</v>
      </c>
      <c r="H352" s="212" t="s">
        <v>305</v>
      </c>
      <c r="I352" s="212" t="s">
        <v>405</v>
      </c>
      <c r="J352" s="212" t="s">
        <v>461</v>
      </c>
      <c r="K352" s="212"/>
      <c r="L352" s="212"/>
      <c r="M352" s="462"/>
      <c r="N352" s="253">
        <f>N353+N354</f>
        <v>0</v>
      </c>
      <c r="O352" s="253">
        <f>O353+O354</f>
        <v>0</v>
      </c>
      <c r="P352" s="259"/>
      <c r="Q352" s="259"/>
      <c r="R352" s="259"/>
      <c r="S352" s="259"/>
      <c r="T352" s="171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24"/>
      <c r="DS352" s="124"/>
      <c r="DT352" s="124"/>
      <c r="DU352" s="124"/>
      <c r="DV352" s="124"/>
      <c r="DW352" s="124"/>
      <c r="DX352" s="124"/>
      <c r="DY352" s="124"/>
      <c r="DZ352" s="124"/>
      <c r="EA352" s="124"/>
      <c r="EB352" s="124"/>
      <c r="EC352" s="124"/>
      <c r="ED352" s="124"/>
      <c r="EE352" s="124"/>
      <c r="EF352" s="124"/>
    </row>
    <row r="353" spans="1:136" s="12" customFormat="1" ht="26.25" hidden="1" customHeight="1" x14ac:dyDescent="0.25">
      <c r="A353" s="723"/>
      <c r="B353" s="724"/>
      <c r="C353" s="765" t="s">
        <v>187</v>
      </c>
      <c r="D353" s="766"/>
      <c r="E353" s="766"/>
      <c r="F353" s="766"/>
      <c r="G353" s="767"/>
      <c r="H353" s="212" t="s">
        <v>305</v>
      </c>
      <c r="I353" s="212" t="s">
        <v>405</v>
      </c>
      <c r="J353" s="212" t="s">
        <v>461</v>
      </c>
      <c r="K353" s="212" t="s">
        <v>623</v>
      </c>
      <c r="L353" s="212" t="s">
        <v>351</v>
      </c>
      <c r="M353" s="464"/>
      <c r="N353" s="253">
        <v>0</v>
      </c>
      <c r="O353" s="253">
        <v>0</v>
      </c>
      <c r="P353" s="259"/>
      <c r="Q353" s="259"/>
      <c r="R353" s="259"/>
      <c r="S353" s="259"/>
      <c r="T353" s="171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24"/>
      <c r="DS353" s="124"/>
      <c r="DT353" s="124"/>
      <c r="DU353" s="124"/>
      <c r="DV353" s="124"/>
      <c r="DW353" s="124"/>
      <c r="DX353" s="124"/>
      <c r="DY353" s="124"/>
      <c r="DZ353" s="124"/>
      <c r="EA353" s="124"/>
      <c r="EB353" s="124"/>
      <c r="EC353" s="124"/>
      <c r="ED353" s="124"/>
      <c r="EE353" s="124"/>
      <c r="EF353" s="124"/>
    </row>
    <row r="354" spans="1:136" s="12" customFormat="1" ht="26.25" hidden="1" customHeight="1" x14ac:dyDescent="0.25">
      <c r="A354" s="677"/>
      <c r="B354" s="678"/>
      <c r="C354" s="765" t="s">
        <v>187</v>
      </c>
      <c r="D354" s="766"/>
      <c r="E354" s="801"/>
      <c r="F354" s="801"/>
      <c r="G354" s="802"/>
      <c r="H354" s="212" t="s">
        <v>305</v>
      </c>
      <c r="I354" s="212" t="s">
        <v>405</v>
      </c>
      <c r="J354" s="212" t="s">
        <v>461</v>
      </c>
      <c r="K354" s="212" t="s">
        <v>498</v>
      </c>
      <c r="L354" s="212" t="s">
        <v>351</v>
      </c>
      <c r="M354" s="259"/>
      <c r="N354" s="253">
        <v>0</v>
      </c>
      <c r="O354" s="253">
        <v>0</v>
      </c>
      <c r="P354" s="259"/>
      <c r="Q354" s="259"/>
      <c r="R354" s="259"/>
      <c r="S354" s="259"/>
      <c r="T354" s="171">
        <v>2</v>
      </c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24"/>
      <c r="DS354" s="124"/>
      <c r="DT354" s="124"/>
      <c r="DU354" s="124"/>
      <c r="DV354" s="124"/>
      <c r="DW354" s="124"/>
      <c r="DX354" s="124"/>
      <c r="DY354" s="124"/>
      <c r="DZ354" s="124"/>
      <c r="EA354" s="124"/>
      <c r="EB354" s="124"/>
      <c r="EC354" s="124"/>
      <c r="ED354" s="124"/>
      <c r="EE354" s="124"/>
      <c r="EF354" s="124"/>
    </row>
    <row r="355" spans="1:136" s="166" customFormat="1" ht="85.5" customHeight="1" x14ac:dyDescent="0.25">
      <c r="A355" s="455" t="s">
        <v>318</v>
      </c>
      <c r="B355" s="641" t="s">
        <v>921</v>
      </c>
      <c r="C355" s="654" t="s">
        <v>1035</v>
      </c>
      <c r="D355" s="646" t="s">
        <v>1007</v>
      </c>
      <c r="E355" s="648" t="s">
        <v>178</v>
      </c>
      <c r="F355" s="650">
        <v>42370</v>
      </c>
      <c r="G355" s="650">
        <v>44561</v>
      </c>
      <c r="H355" s="465" t="s">
        <v>305</v>
      </c>
      <c r="I355" s="455" t="s">
        <v>405</v>
      </c>
      <c r="J355" s="455" t="s">
        <v>1036</v>
      </c>
      <c r="K355" s="212"/>
      <c r="L355" s="455"/>
      <c r="M355" s="462">
        <f>M357</f>
        <v>0</v>
      </c>
      <c r="N355" s="456"/>
      <c r="O355" s="456"/>
      <c r="P355" s="462">
        <f>P357</f>
        <v>0</v>
      </c>
      <c r="Q355" s="462">
        <f>Q357</f>
        <v>679.2</v>
      </c>
      <c r="R355" s="462">
        <f>R357</f>
        <v>679.2</v>
      </c>
      <c r="S355" s="462">
        <f>S357</f>
        <v>679.2</v>
      </c>
      <c r="T355" s="480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5"/>
      <c r="BS355" s="165"/>
      <c r="BT355" s="165"/>
      <c r="BU355" s="165"/>
      <c r="BV355" s="165"/>
      <c r="BW355" s="165"/>
      <c r="BX355" s="165"/>
      <c r="BY355" s="165"/>
      <c r="BZ355" s="165"/>
      <c r="CA355" s="165"/>
      <c r="CB355" s="165"/>
      <c r="CC355" s="165"/>
      <c r="CD355" s="165"/>
      <c r="CE355" s="165"/>
      <c r="CF355" s="165"/>
      <c r="CG355" s="165"/>
      <c r="CH355" s="165"/>
      <c r="CI355" s="165"/>
      <c r="CJ355" s="165"/>
      <c r="CK355" s="165"/>
      <c r="CL355" s="165"/>
      <c r="CM355" s="165"/>
      <c r="CN355" s="165"/>
      <c r="CO355" s="165"/>
      <c r="CP355" s="165"/>
      <c r="CQ355" s="165"/>
      <c r="CR355" s="165"/>
      <c r="CS355" s="165"/>
      <c r="CT355" s="165"/>
      <c r="CU355" s="165"/>
      <c r="CV355" s="165"/>
      <c r="CW355" s="165"/>
      <c r="CX355" s="165"/>
      <c r="CY355" s="165"/>
      <c r="CZ355" s="165"/>
      <c r="DA355" s="165"/>
      <c r="DB355" s="165"/>
      <c r="DC355" s="165"/>
      <c r="DD355" s="165"/>
      <c r="DE355" s="165"/>
      <c r="DF355" s="165"/>
      <c r="DG355" s="165"/>
      <c r="DH355" s="165"/>
      <c r="DI355" s="165"/>
      <c r="DJ355" s="165"/>
      <c r="DK355" s="165"/>
      <c r="DL355" s="165"/>
      <c r="DM355" s="165"/>
      <c r="DN355" s="165"/>
      <c r="DO355" s="165"/>
      <c r="DP355" s="165"/>
      <c r="DQ355" s="165"/>
    </row>
    <row r="356" spans="1:136" s="166" customFormat="1" ht="97.5" customHeight="1" x14ac:dyDescent="0.25">
      <c r="A356" s="454"/>
      <c r="B356" s="642"/>
      <c r="C356" s="655"/>
      <c r="D356" s="647"/>
      <c r="E356" s="649"/>
      <c r="F356" s="651"/>
      <c r="G356" s="651"/>
      <c r="H356" s="467"/>
      <c r="I356" s="454"/>
      <c r="J356" s="454"/>
      <c r="K356" s="213"/>
      <c r="L356" s="454"/>
      <c r="M356" s="464"/>
      <c r="N356" s="458"/>
      <c r="O356" s="458"/>
      <c r="P356" s="464"/>
      <c r="Q356" s="464"/>
      <c r="R356" s="464"/>
      <c r="S356" s="464"/>
      <c r="T356" s="482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5"/>
      <c r="BS356" s="165"/>
      <c r="BT356" s="165"/>
      <c r="BU356" s="165"/>
      <c r="BV356" s="165"/>
      <c r="BW356" s="165"/>
      <c r="BX356" s="165"/>
      <c r="BY356" s="165"/>
      <c r="BZ356" s="165"/>
      <c r="CA356" s="165"/>
      <c r="CB356" s="165"/>
      <c r="CC356" s="165"/>
      <c r="CD356" s="165"/>
      <c r="CE356" s="165"/>
      <c r="CF356" s="165"/>
      <c r="CG356" s="165"/>
      <c r="CH356" s="165"/>
      <c r="CI356" s="165"/>
      <c r="CJ356" s="165"/>
      <c r="CK356" s="165"/>
      <c r="CL356" s="165"/>
      <c r="CM356" s="165"/>
      <c r="CN356" s="165"/>
      <c r="CO356" s="165"/>
      <c r="CP356" s="165"/>
      <c r="CQ356" s="165"/>
      <c r="CR356" s="165"/>
      <c r="CS356" s="165"/>
      <c r="CT356" s="165"/>
      <c r="CU356" s="165"/>
      <c r="CV356" s="165"/>
      <c r="CW356" s="165"/>
      <c r="CX356" s="165"/>
      <c r="CY356" s="165"/>
      <c r="CZ356" s="165"/>
      <c r="DA356" s="165"/>
      <c r="DB356" s="165"/>
      <c r="DC356" s="165"/>
      <c r="DD356" s="165"/>
      <c r="DE356" s="165"/>
      <c r="DF356" s="165"/>
      <c r="DG356" s="165"/>
      <c r="DH356" s="165"/>
      <c r="DI356" s="165"/>
      <c r="DJ356" s="165"/>
      <c r="DK356" s="165"/>
      <c r="DL356" s="165"/>
      <c r="DM356" s="165"/>
      <c r="DN356" s="165"/>
      <c r="DO356" s="165"/>
      <c r="DP356" s="165"/>
      <c r="DQ356" s="165"/>
    </row>
    <row r="357" spans="1:136" s="166" customFormat="1" ht="28.5" customHeight="1" x14ac:dyDescent="0.25">
      <c r="A357" s="52"/>
      <c r="B357" s="53"/>
      <c r="C357" s="636" t="s">
        <v>927</v>
      </c>
      <c r="D357" s="637"/>
      <c r="E357" s="637"/>
      <c r="F357" s="637"/>
      <c r="G357" s="638"/>
      <c r="H357" s="187" t="s">
        <v>305</v>
      </c>
      <c r="I357" s="187" t="s">
        <v>405</v>
      </c>
      <c r="J357" s="187" t="s">
        <v>1036</v>
      </c>
      <c r="K357" s="187" t="s">
        <v>623</v>
      </c>
      <c r="L357" s="187" t="s">
        <v>751</v>
      </c>
      <c r="M357" s="259">
        <v>0</v>
      </c>
      <c r="N357" s="148"/>
      <c r="O357" s="148"/>
      <c r="P357" s="146">
        <v>0</v>
      </c>
      <c r="Q357" s="146">
        <v>679.2</v>
      </c>
      <c r="R357" s="146">
        <v>679.2</v>
      </c>
      <c r="S357" s="146">
        <v>679.2</v>
      </c>
      <c r="T357" s="176">
        <v>2</v>
      </c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5"/>
      <c r="BS357" s="165"/>
      <c r="BT357" s="165"/>
      <c r="BU357" s="165"/>
      <c r="BV357" s="165"/>
      <c r="BW357" s="165"/>
      <c r="BX357" s="165"/>
      <c r="BY357" s="165"/>
      <c r="BZ357" s="165"/>
      <c r="CA357" s="165"/>
      <c r="CB357" s="165"/>
      <c r="CC357" s="165"/>
      <c r="CD357" s="165"/>
      <c r="CE357" s="165"/>
      <c r="CF357" s="165"/>
      <c r="CG357" s="165"/>
      <c r="CH357" s="165"/>
      <c r="CI357" s="165"/>
      <c r="CJ357" s="165"/>
      <c r="CK357" s="165"/>
      <c r="CL357" s="165"/>
      <c r="CM357" s="165"/>
      <c r="CN357" s="165"/>
      <c r="CO357" s="165"/>
      <c r="CP357" s="165"/>
      <c r="CQ357" s="165"/>
      <c r="CR357" s="165"/>
      <c r="CS357" s="165"/>
      <c r="CT357" s="165"/>
      <c r="CU357" s="165"/>
      <c r="CV357" s="165"/>
      <c r="CW357" s="165"/>
      <c r="CX357" s="165"/>
      <c r="CY357" s="165"/>
      <c r="CZ357" s="165"/>
      <c r="DA357" s="165"/>
      <c r="DB357" s="165"/>
      <c r="DC357" s="165"/>
      <c r="DD357" s="165"/>
      <c r="DE357" s="165"/>
      <c r="DF357" s="165"/>
      <c r="DG357" s="165"/>
      <c r="DH357" s="165"/>
      <c r="DI357" s="165"/>
      <c r="DJ357" s="165"/>
      <c r="DK357" s="165"/>
      <c r="DL357" s="165"/>
      <c r="DM357" s="165"/>
      <c r="DN357" s="165"/>
      <c r="DO357" s="165"/>
      <c r="DP357" s="165"/>
      <c r="DQ357" s="165"/>
    </row>
    <row r="358" spans="1:136" s="11" customFormat="1" ht="85.5" customHeight="1" x14ac:dyDescent="0.25">
      <c r="A358" s="455" t="s">
        <v>318</v>
      </c>
      <c r="B358" s="641" t="s">
        <v>1106</v>
      </c>
      <c r="C358" s="654" t="s">
        <v>103</v>
      </c>
      <c r="D358" s="236" t="s">
        <v>1007</v>
      </c>
      <c r="E358" s="173" t="s">
        <v>178</v>
      </c>
      <c r="F358" s="174">
        <v>42370</v>
      </c>
      <c r="G358" s="174">
        <v>44561</v>
      </c>
      <c r="H358" s="465" t="s">
        <v>305</v>
      </c>
      <c r="I358" s="455" t="s">
        <v>405</v>
      </c>
      <c r="J358" s="455" t="s">
        <v>104</v>
      </c>
      <c r="K358" s="212"/>
      <c r="L358" s="455"/>
      <c r="M358" s="462">
        <f>M360</f>
        <v>160.80000000000001</v>
      </c>
      <c r="N358" s="456"/>
      <c r="O358" s="456"/>
      <c r="P358" s="462">
        <f>P360</f>
        <v>160.80000000000001</v>
      </c>
      <c r="Q358" s="462">
        <f>Q360</f>
        <v>164.1</v>
      </c>
      <c r="R358" s="462">
        <f>R360</f>
        <v>164.1</v>
      </c>
      <c r="S358" s="462">
        <f>S360</f>
        <v>164.1</v>
      </c>
      <c r="T358" s="480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24"/>
      <c r="DS358" s="124"/>
      <c r="DT358" s="124"/>
      <c r="DU358" s="124"/>
      <c r="DV358" s="124"/>
      <c r="DW358" s="124"/>
      <c r="DX358" s="124"/>
      <c r="DY358" s="124"/>
      <c r="DZ358" s="124"/>
      <c r="EA358" s="124"/>
      <c r="EB358" s="124"/>
      <c r="EC358" s="124"/>
      <c r="ED358" s="124"/>
      <c r="EE358" s="124"/>
      <c r="EF358" s="124"/>
    </row>
    <row r="359" spans="1:136" s="11" customFormat="1" ht="97.5" customHeight="1" x14ac:dyDescent="0.25">
      <c r="A359" s="454"/>
      <c r="B359" s="642"/>
      <c r="C359" s="655"/>
      <c r="D359" s="237" t="s">
        <v>832</v>
      </c>
      <c r="E359" s="193" t="s">
        <v>178</v>
      </c>
      <c r="F359" s="194">
        <v>42726</v>
      </c>
      <c r="G359" s="194" t="s">
        <v>321</v>
      </c>
      <c r="H359" s="467"/>
      <c r="I359" s="454"/>
      <c r="J359" s="454"/>
      <c r="K359" s="213"/>
      <c r="L359" s="454"/>
      <c r="M359" s="464"/>
      <c r="N359" s="458"/>
      <c r="O359" s="458"/>
      <c r="P359" s="464"/>
      <c r="Q359" s="464"/>
      <c r="R359" s="464"/>
      <c r="S359" s="464"/>
      <c r="T359" s="482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24"/>
      <c r="DS359" s="124"/>
      <c r="DT359" s="124"/>
      <c r="DU359" s="124"/>
      <c r="DV359" s="124"/>
      <c r="DW359" s="124"/>
      <c r="DX359" s="124"/>
      <c r="DY359" s="124"/>
      <c r="DZ359" s="124"/>
      <c r="EA359" s="124"/>
      <c r="EB359" s="124"/>
      <c r="EC359" s="124"/>
      <c r="ED359" s="124"/>
      <c r="EE359" s="124"/>
      <c r="EF359" s="124"/>
    </row>
    <row r="360" spans="1:136" s="11" customFormat="1" ht="28.5" customHeight="1" x14ac:dyDescent="0.25">
      <c r="A360" s="52"/>
      <c r="B360" s="53"/>
      <c r="C360" s="636" t="s">
        <v>926</v>
      </c>
      <c r="D360" s="637"/>
      <c r="E360" s="637"/>
      <c r="F360" s="637"/>
      <c r="G360" s="638"/>
      <c r="H360" s="187" t="s">
        <v>305</v>
      </c>
      <c r="I360" s="187" t="s">
        <v>405</v>
      </c>
      <c r="J360" s="187" t="s">
        <v>104</v>
      </c>
      <c r="K360" s="187" t="s">
        <v>623</v>
      </c>
      <c r="L360" s="187" t="s">
        <v>751</v>
      </c>
      <c r="M360" s="259">
        <v>160.80000000000001</v>
      </c>
      <c r="N360" s="148"/>
      <c r="O360" s="148"/>
      <c r="P360" s="146">
        <v>160.80000000000001</v>
      </c>
      <c r="Q360" s="146">
        <v>164.1</v>
      </c>
      <c r="R360" s="146">
        <v>164.1</v>
      </c>
      <c r="S360" s="146">
        <v>164.1</v>
      </c>
      <c r="T360" s="176">
        <v>2</v>
      </c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24"/>
      <c r="DS360" s="124"/>
      <c r="DT360" s="124"/>
      <c r="DU360" s="124"/>
      <c r="DV360" s="124"/>
      <c r="DW360" s="124"/>
      <c r="DX360" s="124"/>
      <c r="DY360" s="124"/>
      <c r="DZ360" s="124"/>
      <c r="EA360" s="124"/>
      <c r="EB360" s="124"/>
      <c r="EC360" s="124"/>
      <c r="ED360" s="124"/>
      <c r="EE360" s="124"/>
      <c r="EF360" s="124"/>
    </row>
    <row r="361" spans="1:136" s="12" customFormat="1" ht="66" hidden="1" customHeight="1" outlineLevel="2" x14ac:dyDescent="0.25">
      <c r="A361" s="455" t="s">
        <v>318</v>
      </c>
      <c r="B361" s="455" t="s">
        <v>741</v>
      </c>
      <c r="C361" s="789" t="s">
        <v>781</v>
      </c>
      <c r="D361" s="39" t="s">
        <v>29</v>
      </c>
      <c r="E361" s="189" t="s">
        <v>178</v>
      </c>
      <c r="F361" s="40">
        <v>41668</v>
      </c>
      <c r="G361" s="40" t="s">
        <v>321</v>
      </c>
      <c r="H361" s="455" t="s">
        <v>305</v>
      </c>
      <c r="I361" s="455" t="s">
        <v>138</v>
      </c>
      <c r="J361" s="455" t="s">
        <v>246</v>
      </c>
      <c r="K361" s="455"/>
      <c r="L361" s="455"/>
      <c r="M361" s="259"/>
      <c r="N361" s="456">
        <f>N363</f>
        <v>0</v>
      </c>
      <c r="O361" s="456">
        <f>O363</f>
        <v>0</v>
      </c>
      <c r="P361" s="462"/>
      <c r="Q361" s="462"/>
      <c r="R361" s="462"/>
      <c r="S361" s="462"/>
      <c r="T361" s="480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</row>
    <row r="362" spans="1:136" s="12" customFormat="1" ht="66" hidden="1" customHeight="1" outlineLevel="2" x14ac:dyDescent="0.25">
      <c r="A362" s="454"/>
      <c r="B362" s="454"/>
      <c r="C362" s="790"/>
      <c r="D362" s="192" t="s">
        <v>330</v>
      </c>
      <c r="E362" s="193" t="s">
        <v>178</v>
      </c>
      <c r="F362" s="194">
        <v>42005</v>
      </c>
      <c r="G362" s="194">
        <v>42369</v>
      </c>
      <c r="H362" s="454"/>
      <c r="I362" s="454"/>
      <c r="J362" s="454"/>
      <c r="K362" s="454"/>
      <c r="L362" s="454"/>
      <c r="M362" s="259"/>
      <c r="N362" s="458"/>
      <c r="O362" s="458"/>
      <c r="P362" s="464"/>
      <c r="Q362" s="464"/>
      <c r="R362" s="464"/>
      <c r="S362" s="464"/>
      <c r="T362" s="482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</row>
    <row r="363" spans="1:136" s="12" customFormat="1" ht="18" hidden="1" customHeight="1" outlineLevel="2" x14ac:dyDescent="0.25">
      <c r="A363" s="639"/>
      <c r="B363" s="640"/>
      <c r="C363" s="658" t="s">
        <v>185</v>
      </c>
      <c r="D363" s="659"/>
      <c r="E363" s="659"/>
      <c r="F363" s="659"/>
      <c r="G363" s="660"/>
      <c r="H363" s="212" t="s">
        <v>305</v>
      </c>
      <c r="I363" s="212" t="s">
        <v>138</v>
      </c>
      <c r="J363" s="212" t="s">
        <v>246</v>
      </c>
      <c r="K363" s="212" t="s">
        <v>623</v>
      </c>
      <c r="L363" s="212" t="s">
        <v>625</v>
      </c>
      <c r="M363" s="146"/>
      <c r="N363" s="253">
        <v>0</v>
      </c>
      <c r="O363" s="253">
        <v>0</v>
      </c>
      <c r="P363" s="259"/>
      <c r="Q363" s="259"/>
      <c r="R363" s="259"/>
      <c r="S363" s="259"/>
      <c r="T363" s="171">
        <v>3</v>
      </c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</row>
    <row r="364" spans="1:136" s="12" customFormat="1" ht="61.5" hidden="1" customHeight="1" outlineLevel="2" x14ac:dyDescent="0.25">
      <c r="A364" s="455" t="s">
        <v>318</v>
      </c>
      <c r="B364" s="455" t="s">
        <v>742</v>
      </c>
      <c r="C364" s="789" t="s">
        <v>200</v>
      </c>
      <c r="D364" s="190" t="s">
        <v>29</v>
      </c>
      <c r="E364" s="251" t="s">
        <v>178</v>
      </c>
      <c r="F364" s="174">
        <v>41668</v>
      </c>
      <c r="G364" s="174" t="s">
        <v>321</v>
      </c>
      <c r="H364" s="455" t="s">
        <v>305</v>
      </c>
      <c r="I364" s="455" t="s">
        <v>138</v>
      </c>
      <c r="J364" s="455" t="s">
        <v>247</v>
      </c>
      <c r="K364" s="455"/>
      <c r="L364" s="455"/>
      <c r="M364" s="462"/>
      <c r="N364" s="456">
        <f>N366</f>
        <v>0</v>
      </c>
      <c r="O364" s="456">
        <f>O366</f>
        <v>0</v>
      </c>
      <c r="P364" s="462"/>
      <c r="Q364" s="462"/>
      <c r="R364" s="462"/>
      <c r="S364" s="462"/>
      <c r="T364" s="480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</row>
    <row r="365" spans="1:136" s="12" customFormat="1" ht="61.5" hidden="1" customHeight="1" outlineLevel="2" x14ac:dyDescent="0.25">
      <c r="A365" s="454"/>
      <c r="B365" s="454"/>
      <c r="C365" s="790"/>
      <c r="D365" s="192" t="s">
        <v>330</v>
      </c>
      <c r="E365" s="193" t="s">
        <v>178</v>
      </c>
      <c r="F365" s="194">
        <v>42005</v>
      </c>
      <c r="G365" s="194">
        <v>42369</v>
      </c>
      <c r="H365" s="454"/>
      <c r="I365" s="454"/>
      <c r="J365" s="454"/>
      <c r="K365" s="454"/>
      <c r="L365" s="454"/>
      <c r="M365" s="464"/>
      <c r="N365" s="458"/>
      <c r="O365" s="458"/>
      <c r="P365" s="464"/>
      <c r="Q365" s="464"/>
      <c r="R365" s="464"/>
      <c r="S365" s="464"/>
      <c r="T365" s="482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</row>
    <row r="366" spans="1:136" s="12" customFormat="1" ht="18.75" hidden="1" customHeight="1" outlineLevel="2" x14ac:dyDescent="0.25">
      <c r="A366" s="639"/>
      <c r="B366" s="640"/>
      <c r="C366" s="658" t="s">
        <v>185</v>
      </c>
      <c r="D366" s="659"/>
      <c r="E366" s="659"/>
      <c r="F366" s="659"/>
      <c r="G366" s="660"/>
      <c r="H366" s="212" t="s">
        <v>305</v>
      </c>
      <c r="I366" s="212" t="s">
        <v>138</v>
      </c>
      <c r="J366" s="212" t="s">
        <v>247</v>
      </c>
      <c r="K366" s="212" t="s">
        <v>623</v>
      </c>
      <c r="L366" s="212" t="s">
        <v>625</v>
      </c>
      <c r="M366" s="259"/>
      <c r="N366" s="253">
        <v>0</v>
      </c>
      <c r="O366" s="253">
        <v>0</v>
      </c>
      <c r="P366" s="259"/>
      <c r="Q366" s="259"/>
      <c r="R366" s="259"/>
      <c r="S366" s="259"/>
      <c r="T366" s="171">
        <v>3</v>
      </c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</row>
    <row r="367" spans="1:136" s="12" customFormat="1" ht="66" hidden="1" customHeight="1" outlineLevel="2" x14ac:dyDescent="0.25">
      <c r="A367" s="455" t="s">
        <v>318</v>
      </c>
      <c r="B367" s="455" t="s">
        <v>153</v>
      </c>
      <c r="C367" s="789" t="s">
        <v>329</v>
      </c>
      <c r="D367" s="190" t="s">
        <v>29</v>
      </c>
      <c r="E367" s="251" t="s">
        <v>178</v>
      </c>
      <c r="F367" s="174">
        <v>41668</v>
      </c>
      <c r="G367" s="174" t="s">
        <v>321</v>
      </c>
      <c r="H367" s="455" t="s">
        <v>305</v>
      </c>
      <c r="I367" s="455" t="s">
        <v>138</v>
      </c>
      <c r="J367" s="455" t="s">
        <v>248</v>
      </c>
      <c r="K367" s="455"/>
      <c r="L367" s="455"/>
      <c r="M367" s="259"/>
      <c r="N367" s="456">
        <f>N369</f>
        <v>0</v>
      </c>
      <c r="O367" s="456">
        <f>O369</f>
        <v>0</v>
      </c>
      <c r="P367" s="462"/>
      <c r="Q367" s="462"/>
      <c r="R367" s="462"/>
      <c r="S367" s="462"/>
      <c r="T367" s="480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</row>
    <row r="368" spans="1:136" s="12" customFormat="1" ht="129.75" hidden="1" customHeight="1" outlineLevel="2" x14ac:dyDescent="0.25">
      <c r="A368" s="454"/>
      <c r="B368" s="454"/>
      <c r="C368" s="790"/>
      <c r="D368" s="192" t="s">
        <v>330</v>
      </c>
      <c r="E368" s="193" t="s">
        <v>178</v>
      </c>
      <c r="F368" s="194">
        <v>42005</v>
      </c>
      <c r="G368" s="194">
        <v>42369</v>
      </c>
      <c r="H368" s="454"/>
      <c r="I368" s="454"/>
      <c r="J368" s="454"/>
      <c r="K368" s="454"/>
      <c r="L368" s="454"/>
      <c r="M368" s="259"/>
      <c r="N368" s="458"/>
      <c r="O368" s="458"/>
      <c r="P368" s="464"/>
      <c r="Q368" s="464"/>
      <c r="R368" s="464"/>
      <c r="S368" s="464"/>
      <c r="T368" s="482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</row>
    <row r="369" spans="1:136" s="12" customFormat="1" ht="18" hidden="1" customHeight="1" outlineLevel="2" x14ac:dyDescent="0.25">
      <c r="A369" s="639"/>
      <c r="B369" s="640"/>
      <c r="C369" s="658" t="s">
        <v>186</v>
      </c>
      <c r="D369" s="659"/>
      <c r="E369" s="659"/>
      <c r="F369" s="659"/>
      <c r="G369" s="660"/>
      <c r="H369" s="212" t="s">
        <v>305</v>
      </c>
      <c r="I369" s="212" t="s">
        <v>138</v>
      </c>
      <c r="J369" s="212" t="s">
        <v>248</v>
      </c>
      <c r="K369" s="212" t="s">
        <v>623</v>
      </c>
      <c r="L369" s="212" t="s">
        <v>694</v>
      </c>
      <c r="M369" s="462"/>
      <c r="N369" s="253">
        <v>0</v>
      </c>
      <c r="O369" s="253">
        <v>0</v>
      </c>
      <c r="P369" s="259"/>
      <c r="Q369" s="259"/>
      <c r="R369" s="259"/>
      <c r="S369" s="259"/>
      <c r="T369" s="171">
        <v>3</v>
      </c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</row>
    <row r="370" spans="1:136" s="12" customFormat="1" ht="93" hidden="1" customHeight="1" outlineLevel="2" x14ac:dyDescent="0.25">
      <c r="A370" s="465" t="s">
        <v>318</v>
      </c>
      <c r="B370" s="455" t="s">
        <v>743</v>
      </c>
      <c r="C370" s="777" t="s">
        <v>536</v>
      </c>
      <c r="D370" s="191" t="s">
        <v>637</v>
      </c>
      <c r="E370" s="251" t="s">
        <v>178</v>
      </c>
      <c r="F370" s="175">
        <v>42108</v>
      </c>
      <c r="G370" s="175" t="s">
        <v>321</v>
      </c>
      <c r="H370" s="455" t="s">
        <v>305</v>
      </c>
      <c r="I370" s="455" t="s">
        <v>138</v>
      </c>
      <c r="J370" s="455" t="s">
        <v>537</v>
      </c>
      <c r="K370" s="455"/>
      <c r="L370" s="455"/>
      <c r="M370" s="464"/>
      <c r="N370" s="456">
        <f>N372</f>
        <v>0</v>
      </c>
      <c r="O370" s="456">
        <f>O372</f>
        <v>0</v>
      </c>
      <c r="P370" s="462"/>
      <c r="Q370" s="462"/>
      <c r="R370" s="462"/>
      <c r="S370" s="462"/>
      <c r="T370" s="480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</row>
    <row r="371" spans="1:136" s="12" customFormat="1" ht="63.75" hidden="1" customHeight="1" outlineLevel="2" x14ac:dyDescent="0.25">
      <c r="A371" s="467"/>
      <c r="B371" s="454"/>
      <c r="C371" s="778"/>
      <c r="D371" s="192" t="s">
        <v>330</v>
      </c>
      <c r="E371" s="251" t="s">
        <v>178</v>
      </c>
      <c r="F371" s="175">
        <v>42005</v>
      </c>
      <c r="G371" s="175">
        <v>42369</v>
      </c>
      <c r="H371" s="454"/>
      <c r="I371" s="454"/>
      <c r="J371" s="454"/>
      <c r="K371" s="454"/>
      <c r="L371" s="454"/>
      <c r="M371" s="259"/>
      <c r="N371" s="458"/>
      <c r="O371" s="458"/>
      <c r="P371" s="464"/>
      <c r="Q371" s="464"/>
      <c r="R371" s="464"/>
      <c r="S371" s="464"/>
      <c r="T371" s="482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</row>
    <row r="372" spans="1:136" s="12" customFormat="1" ht="18" hidden="1" customHeight="1" outlineLevel="2" x14ac:dyDescent="0.25">
      <c r="A372" s="225"/>
      <c r="B372" s="226"/>
      <c r="C372" s="658" t="s">
        <v>185</v>
      </c>
      <c r="D372" s="659"/>
      <c r="E372" s="659"/>
      <c r="F372" s="659"/>
      <c r="G372" s="660"/>
      <c r="H372" s="212" t="s">
        <v>305</v>
      </c>
      <c r="I372" s="212" t="s">
        <v>138</v>
      </c>
      <c r="J372" s="212" t="s">
        <v>537</v>
      </c>
      <c r="K372" s="212" t="s">
        <v>623</v>
      </c>
      <c r="L372" s="212" t="s">
        <v>625</v>
      </c>
      <c r="M372" s="462"/>
      <c r="N372" s="253">
        <v>0</v>
      </c>
      <c r="O372" s="253">
        <v>0</v>
      </c>
      <c r="P372" s="259"/>
      <c r="Q372" s="259"/>
      <c r="R372" s="259"/>
      <c r="S372" s="259"/>
      <c r="T372" s="171">
        <v>3</v>
      </c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</row>
    <row r="373" spans="1:136" s="12" customFormat="1" ht="93" hidden="1" customHeight="1" outlineLevel="2" x14ac:dyDescent="0.25">
      <c r="A373" s="465" t="s">
        <v>318</v>
      </c>
      <c r="B373" s="455" t="s">
        <v>535</v>
      </c>
      <c r="C373" s="777" t="s">
        <v>536</v>
      </c>
      <c r="D373" s="191" t="s">
        <v>637</v>
      </c>
      <c r="E373" s="251" t="s">
        <v>178</v>
      </c>
      <c r="F373" s="175">
        <v>42108</v>
      </c>
      <c r="G373" s="175" t="s">
        <v>321</v>
      </c>
      <c r="H373" s="455" t="s">
        <v>305</v>
      </c>
      <c r="I373" s="455" t="s">
        <v>138</v>
      </c>
      <c r="J373" s="455" t="s">
        <v>636</v>
      </c>
      <c r="K373" s="455"/>
      <c r="L373" s="455"/>
      <c r="M373" s="464"/>
      <c r="N373" s="456">
        <f>N375</f>
        <v>0</v>
      </c>
      <c r="O373" s="456">
        <f>O375</f>
        <v>0</v>
      </c>
      <c r="P373" s="462"/>
      <c r="Q373" s="462"/>
      <c r="R373" s="462"/>
      <c r="S373" s="462"/>
      <c r="T373" s="480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</row>
    <row r="374" spans="1:136" s="12" customFormat="1" ht="63" hidden="1" customHeight="1" outlineLevel="2" x14ac:dyDescent="0.25">
      <c r="A374" s="467"/>
      <c r="B374" s="454"/>
      <c r="C374" s="778"/>
      <c r="D374" s="192" t="s">
        <v>330</v>
      </c>
      <c r="E374" s="251" t="s">
        <v>178</v>
      </c>
      <c r="F374" s="175">
        <v>42005</v>
      </c>
      <c r="G374" s="175">
        <v>42369</v>
      </c>
      <c r="H374" s="454"/>
      <c r="I374" s="454"/>
      <c r="J374" s="454"/>
      <c r="K374" s="454"/>
      <c r="L374" s="454"/>
      <c r="M374" s="259"/>
      <c r="N374" s="458"/>
      <c r="O374" s="458"/>
      <c r="P374" s="464"/>
      <c r="Q374" s="464"/>
      <c r="R374" s="464"/>
      <c r="S374" s="464"/>
      <c r="T374" s="482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</row>
    <row r="375" spans="1:136" s="12" customFormat="1" ht="18" hidden="1" customHeight="1" outlineLevel="2" x14ac:dyDescent="0.25">
      <c r="A375" s="225"/>
      <c r="B375" s="226"/>
      <c r="C375" s="658" t="s">
        <v>185</v>
      </c>
      <c r="D375" s="659"/>
      <c r="E375" s="659"/>
      <c r="F375" s="659"/>
      <c r="G375" s="660"/>
      <c r="H375" s="212" t="s">
        <v>305</v>
      </c>
      <c r="I375" s="212" t="s">
        <v>138</v>
      </c>
      <c r="J375" s="212" t="s">
        <v>636</v>
      </c>
      <c r="K375" s="212" t="s">
        <v>623</v>
      </c>
      <c r="L375" s="212" t="s">
        <v>625</v>
      </c>
      <c r="M375" s="259"/>
      <c r="N375" s="253">
        <v>0</v>
      </c>
      <c r="O375" s="253">
        <v>0</v>
      </c>
      <c r="P375" s="259"/>
      <c r="Q375" s="259"/>
      <c r="R375" s="259"/>
      <c r="S375" s="259"/>
      <c r="T375" s="171">
        <v>3</v>
      </c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</row>
    <row r="376" spans="1:136" s="166" customFormat="1" ht="66" customHeight="1" outlineLevel="2" x14ac:dyDescent="0.25">
      <c r="A376" s="455" t="s">
        <v>318</v>
      </c>
      <c r="B376" s="455" t="s">
        <v>922</v>
      </c>
      <c r="C376" s="680" t="s">
        <v>983</v>
      </c>
      <c r="D376" s="190" t="s">
        <v>29</v>
      </c>
      <c r="E376" s="251" t="s">
        <v>178</v>
      </c>
      <c r="F376" s="174">
        <v>41668</v>
      </c>
      <c r="G376" s="174" t="s">
        <v>321</v>
      </c>
      <c r="H376" s="455" t="s">
        <v>305</v>
      </c>
      <c r="I376" s="455" t="s">
        <v>138</v>
      </c>
      <c r="J376" s="455" t="s">
        <v>981</v>
      </c>
      <c r="K376" s="455"/>
      <c r="L376" s="455"/>
      <c r="M376" s="462">
        <f>M378</f>
        <v>0</v>
      </c>
      <c r="N376" s="459">
        <f t="shared" ref="N376:O376" si="29">N378</f>
        <v>0</v>
      </c>
      <c r="O376" s="459">
        <f t="shared" si="29"/>
        <v>0</v>
      </c>
      <c r="P376" s="462">
        <f>P378</f>
        <v>2880</v>
      </c>
      <c r="Q376" s="462">
        <f>Q378</f>
        <v>0</v>
      </c>
      <c r="R376" s="462">
        <f>R378</f>
        <v>0</v>
      </c>
      <c r="S376" s="462">
        <f t="shared" ref="S376" si="30">S378</f>
        <v>0</v>
      </c>
      <c r="T376" s="480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5"/>
      <c r="BS376" s="165"/>
      <c r="BT376" s="165"/>
      <c r="BU376" s="165"/>
      <c r="BV376" s="165"/>
      <c r="BW376" s="165"/>
      <c r="BX376" s="165"/>
      <c r="BY376" s="165"/>
      <c r="BZ376" s="165"/>
      <c r="CA376" s="165"/>
      <c r="CB376" s="165"/>
      <c r="CC376" s="165"/>
      <c r="CD376" s="165"/>
      <c r="CE376" s="165"/>
      <c r="CF376" s="165"/>
      <c r="CG376" s="165"/>
      <c r="CH376" s="165"/>
      <c r="CI376" s="165"/>
      <c r="CJ376" s="165"/>
      <c r="CK376" s="165"/>
      <c r="CL376" s="165"/>
      <c r="CM376" s="165"/>
      <c r="CN376" s="165"/>
      <c r="CO376" s="165"/>
      <c r="CP376" s="165"/>
      <c r="CQ376" s="165"/>
      <c r="CR376" s="165"/>
      <c r="CS376" s="165"/>
      <c r="CT376" s="165"/>
      <c r="CU376" s="165"/>
      <c r="CV376" s="165"/>
      <c r="CW376" s="165"/>
      <c r="CX376" s="165"/>
      <c r="CY376" s="165"/>
      <c r="CZ376" s="165"/>
      <c r="DA376" s="165"/>
      <c r="DB376" s="165"/>
      <c r="DC376" s="165"/>
      <c r="DD376" s="165"/>
      <c r="DE376" s="165"/>
      <c r="DF376" s="165"/>
      <c r="DG376" s="165"/>
      <c r="DH376" s="165"/>
      <c r="DI376" s="165"/>
      <c r="DJ376" s="165"/>
      <c r="DK376" s="165"/>
      <c r="DL376" s="165"/>
      <c r="DM376" s="165"/>
      <c r="DN376" s="165"/>
      <c r="DO376" s="165"/>
      <c r="DP376" s="165"/>
      <c r="DQ376" s="165"/>
      <c r="DR376" s="165"/>
      <c r="DS376" s="165"/>
      <c r="DT376" s="165"/>
      <c r="DU376" s="165"/>
      <c r="DV376" s="165"/>
      <c r="DW376" s="165"/>
      <c r="DX376" s="165"/>
      <c r="DY376" s="165"/>
      <c r="DZ376" s="165"/>
      <c r="EA376" s="165"/>
      <c r="EB376" s="165"/>
      <c r="EC376" s="165"/>
      <c r="ED376" s="165"/>
      <c r="EE376" s="165"/>
      <c r="EF376" s="165"/>
    </row>
    <row r="377" spans="1:136" s="166" customFormat="1" ht="68.25" customHeight="1" outlineLevel="2" x14ac:dyDescent="0.25">
      <c r="A377" s="454"/>
      <c r="B377" s="454"/>
      <c r="C377" s="628"/>
      <c r="D377" s="192" t="s">
        <v>1008</v>
      </c>
      <c r="E377" s="193" t="s">
        <v>178</v>
      </c>
      <c r="F377" s="194">
        <v>42370</v>
      </c>
      <c r="G377" s="194">
        <v>44561</v>
      </c>
      <c r="H377" s="454"/>
      <c r="I377" s="454"/>
      <c r="J377" s="454"/>
      <c r="K377" s="454"/>
      <c r="L377" s="454"/>
      <c r="M377" s="464"/>
      <c r="N377" s="461"/>
      <c r="O377" s="461"/>
      <c r="P377" s="464"/>
      <c r="Q377" s="464"/>
      <c r="R377" s="464"/>
      <c r="S377" s="464"/>
      <c r="T377" s="482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5"/>
      <c r="BS377" s="165"/>
      <c r="BT377" s="165"/>
      <c r="BU377" s="165"/>
      <c r="BV377" s="165"/>
      <c r="BW377" s="165"/>
      <c r="BX377" s="165"/>
      <c r="BY377" s="165"/>
      <c r="BZ377" s="165"/>
      <c r="CA377" s="165"/>
      <c r="CB377" s="165"/>
      <c r="CC377" s="165"/>
      <c r="CD377" s="165"/>
      <c r="CE377" s="165"/>
      <c r="CF377" s="165"/>
      <c r="CG377" s="165"/>
      <c r="CH377" s="165"/>
      <c r="CI377" s="165"/>
      <c r="CJ377" s="165"/>
      <c r="CK377" s="165"/>
      <c r="CL377" s="165"/>
      <c r="CM377" s="165"/>
      <c r="CN377" s="165"/>
      <c r="CO377" s="165"/>
      <c r="CP377" s="165"/>
      <c r="CQ377" s="165"/>
      <c r="CR377" s="165"/>
      <c r="CS377" s="165"/>
      <c r="CT377" s="165"/>
      <c r="CU377" s="165"/>
      <c r="CV377" s="165"/>
      <c r="CW377" s="165"/>
      <c r="CX377" s="165"/>
      <c r="CY377" s="165"/>
      <c r="CZ377" s="165"/>
      <c r="DA377" s="165"/>
      <c r="DB377" s="165"/>
      <c r="DC377" s="165"/>
      <c r="DD377" s="165"/>
      <c r="DE377" s="165"/>
      <c r="DF377" s="165"/>
      <c r="DG377" s="165"/>
      <c r="DH377" s="165"/>
      <c r="DI377" s="165"/>
      <c r="DJ377" s="165"/>
      <c r="DK377" s="165"/>
      <c r="DL377" s="165"/>
      <c r="DM377" s="165"/>
      <c r="DN377" s="165"/>
      <c r="DO377" s="165"/>
      <c r="DP377" s="165"/>
      <c r="DQ377" s="165"/>
      <c r="DR377" s="165"/>
      <c r="DS377" s="165"/>
      <c r="DT377" s="165"/>
      <c r="DU377" s="165"/>
      <c r="DV377" s="165"/>
      <c r="DW377" s="165"/>
      <c r="DX377" s="165"/>
      <c r="DY377" s="165"/>
      <c r="DZ377" s="165"/>
      <c r="EA377" s="165"/>
      <c r="EB377" s="165"/>
      <c r="EC377" s="165"/>
      <c r="ED377" s="165"/>
      <c r="EE377" s="165"/>
      <c r="EF377" s="165"/>
    </row>
    <row r="378" spans="1:136" s="166" customFormat="1" ht="39.75" customHeight="1" outlineLevel="2" x14ac:dyDescent="0.25">
      <c r="A378" s="639"/>
      <c r="B378" s="640"/>
      <c r="C378" s="636" t="s">
        <v>926</v>
      </c>
      <c r="D378" s="637"/>
      <c r="E378" s="637"/>
      <c r="F378" s="637"/>
      <c r="G378" s="638"/>
      <c r="H378" s="212" t="s">
        <v>305</v>
      </c>
      <c r="I378" s="212" t="s">
        <v>138</v>
      </c>
      <c r="J378" s="212" t="s">
        <v>981</v>
      </c>
      <c r="K378" s="212" t="s">
        <v>623</v>
      </c>
      <c r="L378" s="187" t="s">
        <v>751</v>
      </c>
      <c r="M378" s="260">
        <v>0</v>
      </c>
      <c r="N378" s="253">
        <v>0</v>
      </c>
      <c r="O378" s="253">
        <v>0</v>
      </c>
      <c r="P378" s="259">
        <v>2880</v>
      </c>
      <c r="Q378" s="259">
        <v>0</v>
      </c>
      <c r="R378" s="259">
        <v>0</v>
      </c>
      <c r="S378" s="259">
        <v>0</v>
      </c>
      <c r="T378" s="171">
        <v>3</v>
      </c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5"/>
      <c r="BS378" s="165"/>
      <c r="BT378" s="165"/>
      <c r="BU378" s="165"/>
      <c r="BV378" s="165"/>
      <c r="BW378" s="165"/>
      <c r="BX378" s="165"/>
      <c r="BY378" s="165"/>
      <c r="BZ378" s="165"/>
      <c r="CA378" s="165"/>
      <c r="CB378" s="165"/>
      <c r="CC378" s="165"/>
      <c r="CD378" s="165"/>
      <c r="CE378" s="165"/>
      <c r="CF378" s="165"/>
      <c r="CG378" s="165"/>
      <c r="CH378" s="165"/>
      <c r="CI378" s="165"/>
      <c r="CJ378" s="165"/>
      <c r="CK378" s="165"/>
      <c r="CL378" s="165"/>
      <c r="CM378" s="165"/>
      <c r="CN378" s="165"/>
      <c r="CO378" s="165"/>
      <c r="CP378" s="165"/>
      <c r="CQ378" s="165"/>
      <c r="CR378" s="165"/>
      <c r="CS378" s="165"/>
      <c r="CT378" s="165"/>
      <c r="CU378" s="165"/>
      <c r="CV378" s="165"/>
      <c r="CW378" s="165"/>
      <c r="CX378" s="165"/>
      <c r="CY378" s="165"/>
      <c r="CZ378" s="165"/>
      <c r="DA378" s="165"/>
      <c r="DB378" s="165"/>
      <c r="DC378" s="165"/>
      <c r="DD378" s="165"/>
      <c r="DE378" s="165"/>
      <c r="DF378" s="165"/>
      <c r="DG378" s="165"/>
      <c r="DH378" s="165"/>
      <c r="DI378" s="165"/>
      <c r="DJ378" s="165"/>
      <c r="DK378" s="165"/>
      <c r="DL378" s="165"/>
      <c r="DM378" s="165"/>
      <c r="DN378" s="165"/>
      <c r="DO378" s="165"/>
      <c r="DP378" s="165"/>
      <c r="DQ378" s="165"/>
      <c r="DR378" s="165"/>
      <c r="DS378" s="165"/>
      <c r="DT378" s="165"/>
      <c r="DU378" s="165"/>
      <c r="DV378" s="165"/>
      <c r="DW378" s="165"/>
      <c r="DX378" s="165"/>
      <c r="DY378" s="165"/>
      <c r="DZ378" s="165"/>
      <c r="EA378" s="165"/>
      <c r="EB378" s="165"/>
      <c r="EC378" s="165"/>
      <c r="ED378" s="165"/>
      <c r="EE378" s="165"/>
      <c r="EF378" s="165"/>
    </row>
    <row r="379" spans="1:136" s="166" customFormat="1" ht="66" customHeight="1" outlineLevel="2" x14ac:dyDescent="0.25">
      <c r="A379" s="455" t="s">
        <v>318</v>
      </c>
      <c r="B379" s="455" t="s">
        <v>1107</v>
      </c>
      <c r="C379" s="680" t="s">
        <v>234</v>
      </c>
      <c r="D379" s="190" t="s">
        <v>29</v>
      </c>
      <c r="E379" s="251" t="s">
        <v>178</v>
      </c>
      <c r="F379" s="174">
        <v>41668</v>
      </c>
      <c r="G379" s="174" t="s">
        <v>321</v>
      </c>
      <c r="H379" s="455" t="s">
        <v>305</v>
      </c>
      <c r="I379" s="455" t="s">
        <v>138</v>
      </c>
      <c r="J379" s="455" t="s">
        <v>982</v>
      </c>
      <c r="K379" s="455"/>
      <c r="L379" s="455"/>
      <c r="M379" s="462">
        <f>M381</f>
        <v>0</v>
      </c>
      <c r="N379" s="459">
        <f t="shared" ref="N379:O379" si="31">N381</f>
        <v>0</v>
      </c>
      <c r="O379" s="459">
        <f t="shared" si="31"/>
        <v>0</v>
      </c>
      <c r="P379" s="462">
        <f>P381</f>
        <v>489.17905999999999</v>
      </c>
      <c r="Q379" s="462">
        <f>Q381</f>
        <v>0</v>
      </c>
      <c r="R379" s="462">
        <f>R381</f>
        <v>0</v>
      </c>
      <c r="S379" s="462">
        <f t="shared" ref="S379" si="32">S381</f>
        <v>0</v>
      </c>
      <c r="T379" s="480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5"/>
      <c r="BS379" s="165"/>
      <c r="BT379" s="165"/>
      <c r="BU379" s="165"/>
      <c r="BV379" s="165"/>
      <c r="BW379" s="165"/>
      <c r="BX379" s="165"/>
      <c r="BY379" s="165"/>
      <c r="BZ379" s="165"/>
      <c r="CA379" s="165"/>
      <c r="CB379" s="165"/>
      <c r="CC379" s="165"/>
      <c r="CD379" s="165"/>
      <c r="CE379" s="165"/>
      <c r="CF379" s="165"/>
      <c r="CG379" s="165"/>
      <c r="CH379" s="165"/>
      <c r="CI379" s="165"/>
      <c r="CJ379" s="165"/>
      <c r="CK379" s="165"/>
      <c r="CL379" s="165"/>
      <c r="CM379" s="165"/>
      <c r="CN379" s="165"/>
      <c r="CO379" s="165"/>
      <c r="CP379" s="165"/>
      <c r="CQ379" s="165"/>
      <c r="CR379" s="165"/>
      <c r="CS379" s="165"/>
      <c r="CT379" s="165"/>
      <c r="CU379" s="165"/>
      <c r="CV379" s="165"/>
      <c r="CW379" s="165"/>
      <c r="CX379" s="165"/>
      <c r="CY379" s="165"/>
      <c r="CZ379" s="165"/>
      <c r="DA379" s="165"/>
      <c r="DB379" s="165"/>
      <c r="DC379" s="165"/>
      <c r="DD379" s="165"/>
      <c r="DE379" s="165"/>
      <c r="DF379" s="165"/>
      <c r="DG379" s="165"/>
      <c r="DH379" s="165"/>
      <c r="DI379" s="165"/>
      <c r="DJ379" s="165"/>
      <c r="DK379" s="165"/>
      <c r="DL379" s="165"/>
      <c r="DM379" s="165"/>
      <c r="DN379" s="165"/>
      <c r="DO379" s="165"/>
      <c r="DP379" s="165"/>
      <c r="DQ379" s="165"/>
      <c r="DR379" s="165"/>
      <c r="DS379" s="165"/>
      <c r="DT379" s="165"/>
      <c r="DU379" s="165"/>
      <c r="DV379" s="165"/>
      <c r="DW379" s="165"/>
      <c r="DX379" s="165"/>
      <c r="DY379" s="165"/>
      <c r="DZ379" s="165"/>
      <c r="EA379" s="165"/>
      <c r="EB379" s="165"/>
      <c r="EC379" s="165"/>
      <c r="ED379" s="165"/>
      <c r="EE379" s="165"/>
      <c r="EF379" s="165"/>
    </row>
    <row r="380" spans="1:136" s="166" customFormat="1" ht="68.25" customHeight="1" outlineLevel="2" x14ac:dyDescent="0.25">
      <c r="A380" s="454"/>
      <c r="B380" s="454"/>
      <c r="C380" s="628"/>
      <c r="D380" s="192" t="s">
        <v>1008</v>
      </c>
      <c r="E380" s="193" t="s">
        <v>178</v>
      </c>
      <c r="F380" s="194">
        <v>42370</v>
      </c>
      <c r="G380" s="194">
        <v>44561</v>
      </c>
      <c r="H380" s="454"/>
      <c r="I380" s="454"/>
      <c r="J380" s="454"/>
      <c r="K380" s="454"/>
      <c r="L380" s="454"/>
      <c r="M380" s="464"/>
      <c r="N380" s="461"/>
      <c r="O380" s="461"/>
      <c r="P380" s="464"/>
      <c r="Q380" s="464"/>
      <c r="R380" s="464"/>
      <c r="S380" s="464"/>
      <c r="T380" s="482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5"/>
      <c r="BS380" s="165"/>
      <c r="BT380" s="165"/>
      <c r="BU380" s="165"/>
      <c r="BV380" s="165"/>
      <c r="BW380" s="165"/>
      <c r="BX380" s="165"/>
      <c r="BY380" s="165"/>
      <c r="BZ380" s="165"/>
      <c r="CA380" s="165"/>
      <c r="CB380" s="165"/>
      <c r="CC380" s="165"/>
      <c r="CD380" s="165"/>
      <c r="CE380" s="165"/>
      <c r="CF380" s="165"/>
      <c r="CG380" s="165"/>
      <c r="CH380" s="165"/>
      <c r="CI380" s="165"/>
      <c r="CJ380" s="165"/>
      <c r="CK380" s="165"/>
      <c r="CL380" s="165"/>
      <c r="CM380" s="165"/>
      <c r="CN380" s="165"/>
      <c r="CO380" s="165"/>
      <c r="CP380" s="165"/>
      <c r="CQ380" s="165"/>
      <c r="CR380" s="165"/>
      <c r="CS380" s="165"/>
      <c r="CT380" s="165"/>
      <c r="CU380" s="165"/>
      <c r="CV380" s="165"/>
      <c r="CW380" s="165"/>
      <c r="CX380" s="165"/>
      <c r="CY380" s="165"/>
      <c r="CZ380" s="165"/>
      <c r="DA380" s="165"/>
      <c r="DB380" s="165"/>
      <c r="DC380" s="165"/>
      <c r="DD380" s="165"/>
      <c r="DE380" s="165"/>
      <c r="DF380" s="165"/>
      <c r="DG380" s="165"/>
      <c r="DH380" s="165"/>
      <c r="DI380" s="165"/>
      <c r="DJ380" s="165"/>
      <c r="DK380" s="165"/>
      <c r="DL380" s="165"/>
      <c r="DM380" s="165"/>
      <c r="DN380" s="165"/>
      <c r="DO380" s="165"/>
      <c r="DP380" s="165"/>
      <c r="DQ380" s="165"/>
      <c r="DR380" s="165"/>
      <c r="DS380" s="165"/>
      <c r="DT380" s="165"/>
      <c r="DU380" s="165"/>
      <c r="DV380" s="165"/>
      <c r="DW380" s="165"/>
      <c r="DX380" s="165"/>
      <c r="DY380" s="165"/>
      <c r="DZ380" s="165"/>
      <c r="EA380" s="165"/>
      <c r="EB380" s="165"/>
      <c r="EC380" s="165"/>
      <c r="ED380" s="165"/>
      <c r="EE380" s="165"/>
      <c r="EF380" s="165"/>
    </row>
    <row r="381" spans="1:136" s="166" customFormat="1" ht="39.75" customHeight="1" outlineLevel="2" x14ac:dyDescent="0.25">
      <c r="A381" s="639"/>
      <c r="B381" s="640"/>
      <c r="C381" s="636" t="s">
        <v>926</v>
      </c>
      <c r="D381" s="637"/>
      <c r="E381" s="637"/>
      <c r="F381" s="637"/>
      <c r="G381" s="638"/>
      <c r="H381" s="212" t="s">
        <v>305</v>
      </c>
      <c r="I381" s="212" t="s">
        <v>138</v>
      </c>
      <c r="J381" s="212" t="s">
        <v>982</v>
      </c>
      <c r="K381" s="212" t="s">
        <v>623</v>
      </c>
      <c r="L381" s="187" t="s">
        <v>751</v>
      </c>
      <c r="M381" s="260">
        <v>0</v>
      </c>
      <c r="N381" s="253">
        <v>0</v>
      </c>
      <c r="O381" s="253">
        <v>0</v>
      </c>
      <c r="P381" s="259">
        <v>489.17905999999999</v>
      </c>
      <c r="Q381" s="259">
        <v>0</v>
      </c>
      <c r="R381" s="259">
        <v>0</v>
      </c>
      <c r="S381" s="259">
        <v>0</v>
      </c>
      <c r="T381" s="171">
        <v>3</v>
      </c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5"/>
      <c r="BS381" s="165"/>
      <c r="BT381" s="165"/>
      <c r="BU381" s="165"/>
      <c r="BV381" s="165"/>
      <c r="BW381" s="165"/>
      <c r="BX381" s="165"/>
      <c r="BY381" s="165"/>
      <c r="BZ381" s="165"/>
      <c r="CA381" s="165"/>
      <c r="CB381" s="165"/>
      <c r="CC381" s="165"/>
      <c r="CD381" s="165"/>
      <c r="CE381" s="165"/>
      <c r="CF381" s="165"/>
      <c r="CG381" s="165"/>
      <c r="CH381" s="165"/>
      <c r="CI381" s="165"/>
      <c r="CJ381" s="165"/>
      <c r="CK381" s="165"/>
      <c r="CL381" s="165"/>
      <c r="CM381" s="165"/>
      <c r="CN381" s="165"/>
      <c r="CO381" s="165"/>
      <c r="CP381" s="165"/>
      <c r="CQ381" s="165"/>
      <c r="CR381" s="165"/>
      <c r="CS381" s="165"/>
      <c r="CT381" s="165"/>
      <c r="CU381" s="165"/>
      <c r="CV381" s="165"/>
      <c r="CW381" s="165"/>
      <c r="CX381" s="165"/>
      <c r="CY381" s="165"/>
      <c r="CZ381" s="165"/>
      <c r="DA381" s="165"/>
      <c r="DB381" s="165"/>
      <c r="DC381" s="165"/>
      <c r="DD381" s="165"/>
      <c r="DE381" s="165"/>
      <c r="DF381" s="165"/>
      <c r="DG381" s="165"/>
      <c r="DH381" s="165"/>
      <c r="DI381" s="165"/>
      <c r="DJ381" s="165"/>
      <c r="DK381" s="165"/>
      <c r="DL381" s="165"/>
      <c r="DM381" s="165"/>
      <c r="DN381" s="165"/>
      <c r="DO381" s="165"/>
      <c r="DP381" s="165"/>
      <c r="DQ381" s="165"/>
      <c r="DR381" s="165"/>
      <c r="DS381" s="165"/>
      <c r="DT381" s="165"/>
      <c r="DU381" s="165"/>
      <c r="DV381" s="165"/>
      <c r="DW381" s="165"/>
      <c r="DX381" s="165"/>
      <c r="DY381" s="165"/>
      <c r="DZ381" s="165"/>
      <c r="EA381" s="165"/>
      <c r="EB381" s="165"/>
      <c r="EC381" s="165"/>
      <c r="ED381" s="165"/>
      <c r="EE381" s="165"/>
      <c r="EF381" s="165"/>
    </row>
    <row r="382" spans="1:136" s="9" customFormat="1" ht="66" customHeight="1" outlineLevel="2" x14ac:dyDescent="0.25">
      <c r="A382" s="455" t="s">
        <v>318</v>
      </c>
      <c r="B382" s="455" t="s">
        <v>1108</v>
      </c>
      <c r="C382" s="680" t="s">
        <v>234</v>
      </c>
      <c r="D382" s="190" t="s">
        <v>29</v>
      </c>
      <c r="E382" s="251" t="s">
        <v>178</v>
      </c>
      <c r="F382" s="174">
        <v>41668</v>
      </c>
      <c r="G382" s="174" t="s">
        <v>321</v>
      </c>
      <c r="H382" s="455" t="s">
        <v>305</v>
      </c>
      <c r="I382" s="455" t="s">
        <v>138</v>
      </c>
      <c r="J382" s="455" t="s">
        <v>235</v>
      </c>
      <c r="K382" s="455"/>
      <c r="L382" s="455"/>
      <c r="M382" s="462">
        <f>M384</f>
        <v>11935</v>
      </c>
      <c r="N382" s="459">
        <f t="shared" ref="N382:S382" si="33">N384</f>
        <v>13038.518179999999</v>
      </c>
      <c r="O382" s="459">
        <f t="shared" si="33"/>
        <v>13038.08108</v>
      </c>
      <c r="P382" s="462">
        <f>P384</f>
        <v>11057.56149</v>
      </c>
      <c r="Q382" s="462">
        <f>Q384</f>
        <v>9546.1950500000003</v>
      </c>
      <c r="R382" s="462">
        <f>R384</f>
        <v>13517</v>
      </c>
      <c r="S382" s="462">
        <f t="shared" si="33"/>
        <v>13517</v>
      </c>
      <c r="T382" s="480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</row>
    <row r="383" spans="1:136" s="9" customFormat="1" ht="68.25" customHeight="1" outlineLevel="2" x14ac:dyDescent="0.25">
      <c r="A383" s="454"/>
      <c r="B383" s="454"/>
      <c r="C383" s="628"/>
      <c r="D383" s="192" t="s">
        <v>1008</v>
      </c>
      <c r="E383" s="193" t="s">
        <v>178</v>
      </c>
      <c r="F383" s="194">
        <v>42370</v>
      </c>
      <c r="G383" s="194">
        <v>44561</v>
      </c>
      <c r="H383" s="454"/>
      <c r="I383" s="454"/>
      <c r="J383" s="454"/>
      <c r="K383" s="454"/>
      <c r="L383" s="454"/>
      <c r="M383" s="464"/>
      <c r="N383" s="461"/>
      <c r="O383" s="461"/>
      <c r="P383" s="464"/>
      <c r="Q383" s="464"/>
      <c r="R383" s="464"/>
      <c r="S383" s="464"/>
      <c r="T383" s="482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</row>
    <row r="384" spans="1:136" s="9" customFormat="1" ht="39.75" customHeight="1" outlineLevel="2" x14ac:dyDescent="0.25">
      <c r="A384" s="639"/>
      <c r="B384" s="640"/>
      <c r="C384" s="636" t="s">
        <v>926</v>
      </c>
      <c r="D384" s="637"/>
      <c r="E384" s="637"/>
      <c r="F384" s="637"/>
      <c r="G384" s="638"/>
      <c r="H384" s="212" t="s">
        <v>305</v>
      </c>
      <c r="I384" s="212" t="s">
        <v>138</v>
      </c>
      <c r="J384" s="212" t="s">
        <v>235</v>
      </c>
      <c r="K384" s="212" t="s">
        <v>623</v>
      </c>
      <c r="L384" s="187" t="s">
        <v>751</v>
      </c>
      <c r="M384" s="260">
        <v>11935</v>
      </c>
      <c r="N384" s="253">
        <v>13038.518179999999</v>
      </c>
      <c r="O384" s="253">
        <v>13038.08108</v>
      </c>
      <c r="P384" s="259">
        <v>11057.56149</v>
      </c>
      <c r="Q384" s="259">
        <v>9546.1950500000003</v>
      </c>
      <c r="R384" s="259">
        <v>13517</v>
      </c>
      <c r="S384" s="259">
        <v>13517</v>
      </c>
      <c r="T384" s="171">
        <v>3</v>
      </c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</row>
    <row r="385" spans="1:136" s="9" customFormat="1" ht="64.5" customHeight="1" outlineLevel="2" x14ac:dyDescent="0.25">
      <c r="A385" s="455" t="s">
        <v>318</v>
      </c>
      <c r="B385" s="455" t="s">
        <v>1109</v>
      </c>
      <c r="C385" s="789" t="s">
        <v>236</v>
      </c>
      <c r="D385" s="190" t="s">
        <v>29</v>
      </c>
      <c r="E385" s="251" t="s">
        <v>178</v>
      </c>
      <c r="F385" s="174">
        <v>41668</v>
      </c>
      <c r="G385" s="174" t="s">
        <v>321</v>
      </c>
      <c r="H385" s="455" t="s">
        <v>305</v>
      </c>
      <c r="I385" s="455" t="s">
        <v>138</v>
      </c>
      <c r="J385" s="455" t="s">
        <v>237</v>
      </c>
      <c r="K385" s="455"/>
      <c r="L385" s="455"/>
      <c r="M385" s="462"/>
      <c r="N385" s="459">
        <f>N387</f>
        <v>722.53944999999999</v>
      </c>
      <c r="O385" s="459">
        <f>O387</f>
        <v>722.52224000000001</v>
      </c>
      <c r="P385" s="462">
        <f>P387</f>
        <v>74.665999999999997</v>
      </c>
      <c r="Q385" s="462">
        <f t="shared" ref="Q385:S385" si="34">Q387</f>
        <v>300</v>
      </c>
      <c r="R385" s="462">
        <f t="shared" si="34"/>
        <v>300</v>
      </c>
      <c r="S385" s="462">
        <f t="shared" si="34"/>
        <v>300</v>
      </c>
      <c r="T385" s="480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</row>
    <row r="386" spans="1:136" s="9" customFormat="1" ht="68.25" customHeight="1" outlineLevel="2" x14ac:dyDescent="0.25">
      <c r="A386" s="454"/>
      <c r="B386" s="454"/>
      <c r="C386" s="790"/>
      <c r="D386" s="192" t="s">
        <v>1008</v>
      </c>
      <c r="E386" s="193" t="s">
        <v>178</v>
      </c>
      <c r="F386" s="194">
        <v>42370</v>
      </c>
      <c r="G386" s="194">
        <v>44561</v>
      </c>
      <c r="H386" s="454"/>
      <c r="I386" s="454"/>
      <c r="J386" s="454"/>
      <c r="K386" s="454"/>
      <c r="L386" s="454"/>
      <c r="M386" s="464"/>
      <c r="N386" s="461"/>
      <c r="O386" s="461"/>
      <c r="P386" s="464"/>
      <c r="Q386" s="464"/>
      <c r="R386" s="464"/>
      <c r="S386" s="464"/>
      <c r="T386" s="482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</row>
    <row r="387" spans="1:136" s="9" customFormat="1" ht="27" customHeight="1" outlineLevel="2" x14ac:dyDescent="0.25">
      <c r="A387" s="639"/>
      <c r="B387" s="640"/>
      <c r="C387" s="658" t="s">
        <v>679</v>
      </c>
      <c r="D387" s="659"/>
      <c r="E387" s="659"/>
      <c r="F387" s="659"/>
      <c r="G387" s="660"/>
      <c r="H387" s="212" t="s">
        <v>305</v>
      </c>
      <c r="I387" s="212" t="s">
        <v>138</v>
      </c>
      <c r="J387" s="212" t="s">
        <v>237</v>
      </c>
      <c r="K387" s="212" t="s">
        <v>623</v>
      </c>
      <c r="L387" s="187" t="s">
        <v>751</v>
      </c>
      <c r="M387" s="271"/>
      <c r="N387" s="253">
        <v>722.53944999999999</v>
      </c>
      <c r="O387" s="253">
        <v>722.52224000000001</v>
      </c>
      <c r="P387" s="259">
        <v>74.665999999999997</v>
      </c>
      <c r="Q387" s="259">
        <v>300</v>
      </c>
      <c r="R387" s="259">
        <v>300</v>
      </c>
      <c r="S387" s="259">
        <v>300</v>
      </c>
      <c r="T387" s="171">
        <v>3</v>
      </c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</row>
    <row r="388" spans="1:136" s="9" customFormat="1" ht="64.5" customHeight="1" outlineLevel="2" x14ac:dyDescent="0.25">
      <c r="A388" s="455" t="s">
        <v>318</v>
      </c>
      <c r="B388" s="455" t="s">
        <v>1057</v>
      </c>
      <c r="C388" s="646" t="s">
        <v>238</v>
      </c>
      <c r="D388" s="190" t="s">
        <v>29</v>
      </c>
      <c r="E388" s="251" t="s">
        <v>178</v>
      </c>
      <c r="F388" s="174">
        <v>41668</v>
      </c>
      <c r="G388" s="174" t="s">
        <v>321</v>
      </c>
      <c r="H388" s="455" t="s">
        <v>305</v>
      </c>
      <c r="I388" s="455" t="s">
        <v>138</v>
      </c>
      <c r="J388" s="455" t="s">
        <v>239</v>
      </c>
      <c r="K388" s="455"/>
      <c r="L388" s="455"/>
      <c r="M388" s="462">
        <f>M390</f>
        <v>156</v>
      </c>
      <c r="N388" s="459">
        <f t="shared" ref="N388:S388" si="35">N390</f>
        <v>683.86527000000001</v>
      </c>
      <c r="O388" s="459">
        <f t="shared" si="35"/>
        <v>683.35089000000005</v>
      </c>
      <c r="P388" s="462">
        <f>P390</f>
        <v>421.83217999999999</v>
      </c>
      <c r="Q388" s="462">
        <f>Q390</f>
        <v>200</v>
      </c>
      <c r="R388" s="462">
        <f>R390</f>
        <v>200</v>
      </c>
      <c r="S388" s="462">
        <f t="shared" si="35"/>
        <v>200</v>
      </c>
      <c r="T388" s="480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</row>
    <row r="389" spans="1:136" s="9" customFormat="1" ht="64.5" customHeight="1" outlineLevel="2" x14ac:dyDescent="0.25">
      <c r="A389" s="454"/>
      <c r="B389" s="454"/>
      <c r="C389" s="647"/>
      <c r="D389" s="192" t="s">
        <v>1009</v>
      </c>
      <c r="E389" s="193" t="s">
        <v>178</v>
      </c>
      <c r="F389" s="194">
        <v>42370</v>
      </c>
      <c r="G389" s="194">
        <v>44561</v>
      </c>
      <c r="H389" s="454"/>
      <c r="I389" s="454"/>
      <c r="J389" s="454"/>
      <c r="K389" s="454"/>
      <c r="L389" s="454"/>
      <c r="M389" s="464"/>
      <c r="N389" s="461"/>
      <c r="O389" s="461"/>
      <c r="P389" s="464"/>
      <c r="Q389" s="464"/>
      <c r="R389" s="464"/>
      <c r="S389" s="464"/>
      <c r="T389" s="482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</row>
    <row r="390" spans="1:136" s="9" customFormat="1" ht="39.75" customHeight="1" outlineLevel="2" x14ac:dyDescent="0.25">
      <c r="A390" s="639"/>
      <c r="B390" s="640"/>
      <c r="C390" s="636" t="s">
        <v>926</v>
      </c>
      <c r="D390" s="637"/>
      <c r="E390" s="637"/>
      <c r="F390" s="637"/>
      <c r="G390" s="638"/>
      <c r="H390" s="212" t="s">
        <v>305</v>
      </c>
      <c r="I390" s="212" t="s">
        <v>138</v>
      </c>
      <c r="J390" s="212" t="s">
        <v>239</v>
      </c>
      <c r="K390" s="212" t="s">
        <v>623</v>
      </c>
      <c r="L390" s="187" t="s">
        <v>751</v>
      </c>
      <c r="M390" s="260">
        <v>156</v>
      </c>
      <c r="N390" s="253">
        <v>683.86527000000001</v>
      </c>
      <c r="O390" s="253">
        <v>683.35089000000005</v>
      </c>
      <c r="P390" s="259">
        <v>421.83217999999999</v>
      </c>
      <c r="Q390" s="259">
        <v>200</v>
      </c>
      <c r="R390" s="259">
        <v>200</v>
      </c>
      <c r="S390" s="259">
        <v>200</v>
      </c>
      <c r="T390" s="171">
        <v>3</v>
      </c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</row>
    <row r="391" spans="1:136" s="9" customFormat="1" ht="73.5" customHeight="1" outlineLevel="2" x14ac:dyDescent="0.25">
      <c r="A391" s="455" t="s">
        <v>318</v>
      </c>
      <c r="B391" s="455" t="s">
        <v>1110</v>
      </c>
      <c r="C391" s="626" t="s">
        <v>150</v>
      </c>
      <c r="D391" s="190" t="s">
        <v>29</v>
      </c>
      <c r="E391" s="199" t="s">
        <v>178</v>
      </c>
      <c r="F391" s="174">
        <v>42452</v>
      </c>
      <c r="G391" s="51" t="s">
        <v>321</v>
      </c>
      <c r="H391" s="455" t="s">
        <v>305</v>
      </c>
      <c r="I391" s="455" t="s">
        <v>138</v>
      </c>
      <c r="J391" s="455" t="s">
        <v>151</v>
      </c>
      <c r="K391" s="455"/>
      <c r="L391" s="455"/>
      <c r="M391" s="462"/>
      <c r="N391" s="459">
        <f>N393</f>
        <v>9606</v>
      </c>
      <c r="O391" s="459">
        <f>O393</f>
        <v>8969.2865500000007</v>
      </c>
      <c r="P391" s="462">
        <f>P393</f>
        <v>5636.7134500000002</v>
      </c>
      <c r="Q391" s="462"/>
      <c r="R391" s="462"/>
      <c r="S391" s="462"/>
      <c r="T391" s="480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</row>
    <row r="392" spans="1:136" s="9" customFormat="1" ht="72" customHeight="1" outlineLevel="2" x14ac:dyDescent="0.25">
      <c r="A392" s="454"/>
      <c r="B392" s="454"/>
      <c r="C392" s="627"/>
      <c r="D392" s="237" t="s">
        <v>1008</v>
      </c>
      <c r="E392" s="45" t="s">
        <v>178</v>
      </c>
      <c r="F392" s="194">
        <v>42370</v>
      </c>
      <c r="G392" s="65">
        <v>44561</v>
      </c>
      <c r="H392" s="454"/>
      <c r="I392" s="454"/>
      <c r="J392" s="454"/>
      <c r="K392" s="454"/>
      <c r="L392" s="454"/>
      <c r="M392" s="464"/>
      <c r="N392" s="461"/>
      <c r="O392" s="461"/>
      <c r="P392" s="464"/>
      <c r="Q392" s="464"/>
      <c r="R392" s="464"/>
      <c r="S392" s="464"/>
      <c r="T392" s="482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</row>
    <row r="393" spans="1:136" s="9" customFormat="1" ht="30.75" customHeight="1" outlineLevel="2" x14ac:dyDescent="0.25">
      <c r="A393" s="631"/>
      <c r="B393" s="632"/>
      <c r="C393" s="636" t="s">
        <v>926</v>
      </c>
      <c r="D393" s="637"/>
      <c r="E393" s="637"/>
      <c r="F393" s="637"/>
      <c r="G393" s="638"/>
      <c r="H393" s="212" t="s">
        <v>305</v>
      </c>
      <c r="I393" s="212" t="s">
        <v>138</v>
      </c>
      <c r="J393" s="212" t="s">
        <v>151</v>
      </c>
      <c r="K393" s="212" t="s">
        <v>623</v>
      </c>
      <c r="L393" s="212" t="s">
        <v>751</v>
      </c>
      <c r="M393" s="271"/>
      <c r="N393" s="253">
        <v>9606</v>
      </c>
      <c r="O393" s="253">
        <v>8969.2865500000007</v>
      </c>
      <c r="P393" s="259">
        <v>5636.7134500000002</v>
      </c>
      <c r="Q393" s="259"/>
      <c r="R393" s="259"/>
      <c r="S393" s="259"/>
      <c r="T393" s="171">
        <v>3</v>
      </c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</row>
    <row r="394" spans="1:136" s="9" customFormat="1" ht="83.25" customHeight="1" outlineLevel="2" x14ac:dyDescent="0.25">
      <c r="A394" s="465" t="s">
        <v>318</v>
      </c>
      <c r="B394" s="455" t="s">
        <v>1111</v>
      </c>
      <c r="C394" s="626" t="s">
        <v>150</v>
      </c>
      <c r="D394" s="190" t="s">
        <v>29</v>
      </c>
      <c r="E394" s="173" t="s">
        <v>178</v>
      </c>
      <c r="F394" s="174">
        <v>42452</v>
      </c>
      <c r="G394" s="51" t="s">
        <v>321</v>
      </c>
      <c r="H394" s="455" t="s">
        <v>305</v>
      </c>
      <c r="I394" s="455" t="s">
        <v>138</v>
      </c>
      <c r="J394" s="455" t="s">
        <v>152</v>
      </c>
      <c r="K394" s="455"/>
      <c r="L394" s="455"/>
      <c r="M394" s="462"/>
      <c r="N394" s="459">
        <f>N396</f>
        <v>2379.5175800000002</v>
      </c>
      <c r="O394" s="459">
        <f>O396</f>
        <v>2345.9800300000002</v>
      </c>
      <c r="P394" s="462">
        <f>P396</f>
        <v>3180.76127</v>
      </c>
      <c r="Q394" s="462">
        <f t="shared" ref="Q394:S394" si="36">Q396</f>
        <v>597.80494999999996</v>
      </c>
      <c r="R394" s="462">
        <f t="shared" si="36"/>
        <v>0</v>
      </c>
      <c r="S394" s="462">
        <f t="shared" si="36"/>
        <v>0</v>
      </c>
      <c r="T394" s="480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</row>
    <row r="395" spans="1:136" s="9" customFormat="1" ht="67.5" customHeight="1" outlineLevel="2" x14ac:dyDescent="0.25">
      <c r="A395" s="467"/>
      <c r="B395" s="454"/>
      <c r="C395" s="627"/>
      <c r="D395" s="237" t="s">
        <v>1008</v>
      </c>
      <c r="E395" s="193" t="s">
        <v>178</v>
      </c>
      <c r="F395" s="194">
        <v>42370</v>
      </c>
      <c r="G395" s="65">
        <v>44561</v>
      </c>
      <c r="H395" s="454"/>
      <c r="I395" s="454"/>
      <c r="J395" s="454"/>
      <c r="K395" s="454"/>
      <c r="L395" s="454"/>
      <c r="M395" s="464"/>
      <c r="N395" s="461"/>
      <c r="O395" s="461"/>
      <c r="P395" s="464"/>
      <c r="Q395" s="464"/>
      <c r="R395" s="464"/>
      <c r="S395" s="464"/>
      <c r="T395" s="482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</row>
    <row r="396" spans="1:136" s="9" customFormat="1" ht="39.75" customHeight="1" outlineLevel="2" x14ac:dyDescent="0.25">
      <c r="A396" s="631"/>
      <c r="B396" s="632"/>
      <c r="C396" s="636" t="s">
        <v>926</v>
      </c>
      <c r="D396" s="637"/>
      <c r="E396" s="637"/>
      <c r="F396" s="637"/>
      <c r="G396" s="638"/>
      <c r="H396" s="212" t="s">
        <v>305</v>
      </c>
      <c r="I396" s="212" t="s">
        <v>138</v>
      </c>
      <c r="J396" s="212" t="s">
        <v>152</v>
      </c>
      <c r="K396" s="212" t="s">
        <v>623</v>
      </c>
      <c r="L396" s="212" t="s">
        <v>751</v>
      </c>
      <c r="M396" s="271"/>
      <c r="N396" s="253">
        <v>2379.5175800000002</v>
      </c>
      <c r="O396" s="253">
        <v>2345.9800300000002</v>
      </c>
      <c r="P396" s="259">
        <v>3180.76127</v>
      </c>
      <c r="Q396" s="259">
        <v>597.80494999999996</v>
      </c>
      <c r="R396" s="259">
        <v>0</v>
      </c>
      <c r="S396" s="259">
        <v>0</v>
      </c>
      <c r="T396" s="171">
        <v>3</v>
      </c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</row>
    <row r="397" spans="1:136" s="9" customFormat="1" ht="55.5" hidden="1" customHeight="1" outlineLevel="2" x14ac:dyDescent="0.25">
      <c r="A397" s="465" t="s">
        <v>318</v>
      </c>
      <c r="B397" s="455" t="s">
        <v>881</v>
      </c>
      <c r="C397" s="646" t="s">
        <v>334</v>
      </c>
      <c r="D397" s="646" t="s">
        <v>813</v>
      </c>
      <c r="E397" s="648" t="s">
        <v>178</v>
      </c>
      <c r="F397" s="650">
        <v>42370</v>
      </c>
      <c r="G397" s="650">
        <v>44196</v>
      </c>
      <c r="H397" s="455" t="s">
        <v>305</v>
      </c>
      <c r="I397" s="455" t="s">
        <v>317</v>
      </c>
      <c r="J397" s="455" t="s">
        <v>335</v>
      </c>
      <c r="K397" s="455"/>
      <c r="L397" s="455"/>
      <c r="M397" s="462"/>
      <c r="N397" s="456"/>
      <c r="O397" s="456"/>
      <c r="P397" s="462"/>
      <c r="Q397" s="462"/>
      <c r="R397" s="462"/>
      <c r="S397" s="462"/>
      <c r="T397" s="480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</row>
    <row r="398" spans="1:136" s="9" customFormat="1" ht="31.5" hidden="1" customHeight="1" outlineLevel="2" x14ac:dyDescent="0.25">
      <c r="A398" s="467"/>
      <c r="B398" s="454"/>
      <c r="C398" s="647"/>
      <c r="D398" s="647"/>
      <c r="E398" s="649"/>
      <c r="F398" s="651"/>
      <c r="G398" s="651"/>
      <c r="H398" s="454"/>
      <c r="I398" s="454"/>
      <c r="J398" s="454"/>
      <c r="K398" s="454"/>
      <c r="L398" s="454"/>
      <c r="M398" s="464"/>
      <c r="N398" s="458"/>
      <c r="O398" s="458"/>
      <c r="P398" s="464"/>
      <c r="Q398" s="464"/>
      <c r="R398" s="464"/>
      <c r="S398" s="464"/>
      <c r="T398" s="482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</row>
    <row r="399" spans="1:136" s="9" customFormat="1" ht="27" hidden="1" customHeight="1" outlineLevel="2" x14ac:dyDescent="0.25">
      <c r="A399" s="639"/>
      <c r="B399" s="640"/>
      <c r="C399" s="658" t="s">
        <v>574</v>
      </c>
      <c r="D399" s="659"/>
      <c r="E399" s="783"/>
      <c r="F399" s="783"/>
      <c r="G399" s="660"/>
      <c r="H399" s="212" t="s">
        <v>305</v>
      </c>
      <c r="I399" s="212" t="s">
        <v>317</v>
      </c>
      <c r="J399" s="212" t="s">
        <v>335</v>
      </c>
      <c r="K399" s="212" t="s">
        <v>623</v>
      </c>
      <c r="L399" s="212" t="s">
        <v>751</v>
      </c>
      <c r="M399" s="259"/>
      <c r="N399" s="253"/>
      <c r="O399" s="253"/>
      <c r="P399" s="259"/>
      <c r="Q399" s="259"/>
      <c r="R399" s="259"/>
      <c r="S399" s="259"/>
      <c r="T399" s="171">
        <v>3</v>
      </c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</row>
    <row r="400" spans="1:136" s="135" customFormat="1" ht="55.5" customHeight="1" outlineLevel="2" x14ac:dyDescent="0.25">
      <c r="A400" s="465" t="s">
        <v>318</v>
      </c>
      <c r="B400" s="455" t="s">
        <v>1112</v>
      </c>
      <c r="C400" s="646" t="s">
        <v>240</v>
      </c>
      <c r="D400" s="646" t="s">
        <v>1010</v>
      </c>
      <c r="E400" s="648" t="s">
        <v>178</v>
      </c>
      <c r="F400" s="650">
        <v>42370</v>
      </c>
      <c r="G400" s="650">
        <v>44561</v>
      </c>
      <c r="H400" s="455" t="s">
        <v>305</v>
      </c>
      <c r="I400" s="455" t="s">
        <v>317</v>
      </c>
      <c r="J400" s="455" t="s">
        <v>335</v>
      </c>
      <c r="K400" s="455"/>
      <c r="L400" s="455"/>
      <c r="M400" s="462"/>
      <c r="N400" s="456"/>
      <c r="O400" s="456"/>
      <c r="P400" s="462">
        <f>P402</f>
        <v>450</v>
      </c>
      <c r="Q400" s="462">
        <f>Q402</f>
        <v>598</v>
      </c>
      <c r="R400" s="462">
        <f>R402</f>
        <v>538</v>
      </c>
      <c r="S400" s="462">
        <f>S402</f>
        <v>300</v>
      </c>
      <c r="T400" s="480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34"/>
      <c r="BS400" s="134"/>
      <c r="BT400" s="134"/>
      <c r="BU400" s="134"/>
      <c r="BV400" s="134"/>
      <c r="BW400" s="134"/>
      <c r="BX400" s="134"/>
      <c r="BY400" s="134"/>
      <c r="BZ400" s="134"/>
      <c r="CA400" s="134"/>
      <c r="CB400" s="134"/>
      <c r="CC400" s="134"/>
      <c r="CD400" s="134"/>
      <c r="CE400" s="134"/>
      <c r="CF400" s="134"/>
      <c r="CG400" s="134"/>
      <c r="CH400" s="134"/>
      <c r="CI400" s="134"/>
      <c r="CJ400" s="134"/>
      <c r="CK400" s="134"/>
      <c r="CL400" s="134"/>
      <c r="CM400" s="134"/>
      <c r="CN400" s="134"/>
      <c r="CO400" s="134"/>
      <c r="CP400" s="134"/>
      <c r="CQ400" s="134"/>
      <c r="CR400" s="134"/>
      <c r="CS400" s="134"/>
      <c r="CT400" s="134"/>
      <c r="CU400" s="134"/>
      <c r="CV400" s="134"/>
      <c r="CW400" s="134"/>
      <c r="CX400" s="134"/>
      <c r="CY400" s="134"/>
      <c r="CZ400" s="134"/>
      <c r="DA400" s="134"/>
      <c r="DB400" s="134"/>
      <c r="DC400" s="134"/>
      <c r="DD400" s="134"/>
      <c r="DE400" s="134"/>
      <c r="DF400" s="134"/>
      <c r="DG400" s="134"/>
      <c r="DH400" s="134"/>
      <c r="DI400" s="134"/>
      <c r="DJ400" s="134"/>
      <c r="DK400" s="134"/>
      <c r="DL400" s="134"/>
      <c r="DM400" s="134"/>
      <c r="DN400" s="134"/>
      <c r="DO400" s="134"/>
      <c r="DP400" s="134"/>
      <c r="DQ400" s="134"/>
      <c r="DR400" s="134"/>
      <c r="DS400" s="134"/>
      <c r="DT400" s="134"/>
      <c r="DU400" s="134"/>
      <c r="DV400" s="134"/>
      <c r="DW400" s="134"/>
      <c r="DX400" s="134"/>
      <c r="DY400" s="134"/>
      <c r="DZ400" s="134"/>
      <c r="EA400" s="134"/>
      <c r="EB400" s="134"/>
      <c r="EC400" s="134"/>
      <c r="ED400" s="134"/>
      <c r="EE400" s="134"/>
      <c r="EF400" s="134"/>
    </row>
    <row r="401" spans="1:136" s="135" customFormat="1" ht="31.5" customHeight="1" outlineLevel="2" x14ac:dyDescent="0.25">
      <c r="A401" s="467"/>
      <c r="B401" s="454"/>
      <c r="C401" s="647"/>
      <c r="D401" s="647"/>
      <c r="E401" s="649"/>
      <c r="F401" s="651"/>
      <c r="G401" s="651"/>
      <c r="H401" s="454"/>
      <c r="I401" s="454"/>
      <c r="J401" s="454"/>
      <c r="K401" s="454"/>
      <c r="L401" s="454"/>
      <c r="M401" s="464"/>
      <c r="N401" s="458"/>
      <c r="O401" s="458"/>
      <c r="P401" s="464"/>
      <c r="Q401" s="464"/>
      <c r="R401" s="464"/>
      <c r="S401" s="464"/>
      <c r="T401" s="482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34"/>
      <c r="BS401" s="134"/>
      <c r="BT401" s="134"/>
      <c r="BU401" s="134"/>
      <c r="BV401" s="134"/>
      <c r="BW401" s="134"/>
      <c r="BX401" s="134"/>
      <c r="BY401" s="134"/>
      <c r="BZ401" s="134"/>
      <c r="CA401" s="134"/>
      <c r="CB401" s="134"/>
      <c r="CC401" s="134"/>
      <c r="CD401" s="134"/>
      <c r="CE401" s="134"/>
      <c r="CF401" s="134"/>
      <c r="CG401" s="134"/>
      <c r="CH401" s="134"/>
      <c r="CI401" s="134"/>
      <c r="CJ401" s="134"/>
      <c r="CK401" s="134"/>
      <c r="CL401" s="134"/>
      <c r="CM401" s="134"/>
      <c r="CN401" s="134"/>
      <c r="CO401" s="134"/>
      <c r="CP401" s="134"/>
      <c r="CQ401" s="134"/>
      <c r="CR401" s="134"/>
      <c r="CS401" s="134"/>
      <c r="CT401" s="134"/>
      <c r="CU401" s="134"/>
      <c r="CV401" s="134"/>
      <c r="CW401" s="134"/>
      <c r="CX401" s="134"/>
      <c r="CY401" s="134"/>
      <c r="CZ401" s="134"/>
      <c r="DA401" s="134"/>
      <c r="DB401" s="134"/>
      <c r="DC401" s="134"/>
      <c r="DD401" s="134"/>
      <c r="DE401" s="134"/>
      <c r="DF401" s="134"/>
      <c r="DG401" s="134"/>
      <c r="DH401" s="134"/>
      <c r="DI401" s="134"/>
      <c r="DJ401" s="134"/>
      <c r="DK401" s="134"/>
      <c r="DL401" s="134"/>
      <c r="DM401" s="134"/>
      <c r="DN401" s="134"/>
      <c r="DO401" s="134"/>
      <c r="DP401" s="134"/>
      <c r="DQ401" s="134"/>
      <c r="DR401" s="134"/>
      <c r="DS401" s="134"/>
      <c r="DT401" s="134"/>
      <c r="DU401" s="134"/>
      <c r="DV401" s="134"/>
      <c r="DW401" s="134"/>
      <c r="DX401" s="134"/>
      <c r="DY401" s="134"/>
      <c r="DZ401" s="134"/>
      <c r="EA401" s="134"/>
      <c r="EB401" s="134"/>
      <c r="EC401" s="134"/>
      <c r="ED401" s="134"/>
      <c r="EE401" s="134"/>
      <c r="EF401" s="134"/>
    </row>
    <row r="402" spans="1:136" s="135" customFormat="1" ht="27" customHeight="1" outlineLevel="2" x14ac:dyDescent="0.25">
      <c r="A402" s="639"/>
      <c r="B402" s="640"/>
      <c r="C402" s="636" t="s">
        <v>927</v>
      </c>
      <c r="D402" s="637"/>
      <c r="E402" s="637"/>
      <c r="F402" s="637"/>
      <c r="G402" s="638"/>
      <c r="H402" s="212" t="s">
        <v>305</v>
      </c>
      <c r="I402" s="212" t="s">
        <v>317</v>
      </c>
      <c r="J402" s="212" t="s">
        <v>335</v>
      </c>
      <c r="K402" s="212" t="s">
        <v>623</v>
      </c>
      <c r="L402" s="212" t="s">
        <v>751</v>
      </c>
      <c r="M402" s="271"/>
      <c r="N402" s="253"/>
      <c r="O402" s="253"/>
      <c r="P402" s="259">
        <v>450</v>
      </c>
      <c r="Q402" s="259">
        <v>598</v>
      </c>
      <c r="R402" s="259">
        <v>538</v>
      </c>
      <c r="S402" s="259">
        <v>300</v>
      </c>
      <c r="T402" s="171">
        <v>3</v>
      </c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34"/>
      <c r="BS402" s="134"/>
      <c r="BT402" s="134"/>
      <c r="BU402" s="134"/>
      <c r="BV402" s="134"/>
      <c r="BW402" s="134"/>
      <c r="BX402" s="134"/>
      <c r="BY402" s="134"/>
      <c r="BZ402" s="134"/>
      <c r="CA402" s="134"/>
      <c r="CB402" s="134"/>
      <c r="CC402" s="134"/>
      <c r="CD402" s="134"/>
      <c r="CE402" s="134"/>
      <c r="CF402" s="134"/>
      <c r="CG402" s="134"/>
      <c r="CH402" s="134"/>
      <c r="CI402" s="134"/>
      <c r="CJ402" s="134"/>
      <c r="CK402" s="134"/>
      <c r="CL402" s="134"/>
      <c r="CM402" s="134"/>
      <c r="CN402" s="134"/>
      <c r="CO402" s="134"/>
      <c r="CP402" s="134"/>
      <c r="CQ402" s="134"/>
      <c r="CR402" s="134"/>
      <c r="CS402" s="134"/>
      <c r="CT402" s="134"/>
      <c r="CU402" s="134"/>
      <c r="CV402" s="134"/>
      <c r="CW402" s="134"/>
      <c r="CX402" s="134"/>
      <c r="CY402" s="134"/>
      <c r="CZ402" s="134"/>
      <c r="DA402" s="134"/>
      <c r="DB402" s="134"/>
      <c r="DC402" s="134"/>
      <c r="DD402" s="134"/>
      <c r="DE402" s="134"/>
      <c r="DF402" s="134"/>
      <c r="DG402" s="134"/>
      <c r="DH402" s="134"/>
      <c r="DI402" s="134"/>
      <c r="DJ402" s="134"/>
      <c r="DK402" s="134"/>
      <c r="DL402" s="134"/>
      <c r="DM402" s="134"/>
      <c r="DN402" s="134"/>
      <c r="DO402" s="134"/>
      <c r="DP402" s="134"/>
      <c r="DQ402" s="134"/>
      <c r="DR402" s="134"/>
      <c r="DS402" s="134"/>
      <c r="DT402" s="134"/>
      <c r="DU402" s="134"/>
      <c r="DV402" s="134"/>
      <c r="DW402" s="134"/>
      <c r="DX402" s="134"/>
      <c r="DY402" s="134"/>
      <c r="DZ402" s="134"/>
      <c r="EA402" s="134"/>
      <c r="EB402" s="134"/>
      <c r="EC402" s="134"/>
      <c r="ED402" s="134"/>
      <c r="EE402" s="134"/>
      <c r="EF402" s="134"/>
    </row>
    <row r="403" spans="1:136" s="9" customFormat="1" ht="88.5" customHeight="1" outlineLevel="2" x14ac:dyDescent="0.25">
      <c r="A403" s="187" t="s">
        <v>318</v>
      </c>
      <c r="B403" s="187" t="s">
        <v>1113</v>
      </c>
      <c r="C403" s="177" t="s">
        <v>240</v>
      </c>
      <c r="D403" s="66" t="s">
        <v>1010</v>
      </c>
      <c r="E403" s="189" t="s">
        <v>178</v>
      </c>
      <c r="F403" s="40">
        <v>42370</v>
      </c>
      <c r="G403" s="40">
        <v>44561</v>
      </c>
      <c r="H403" s="212" t="s">
        <v>305</v>
      </c>
      <c r="I403" s="212" t="s">
        <v>317</v>
      </c>
      <c r="J403" s="212" t="s">
        <v>467</v>
      </c>
      <c r="K403" s="212"/>
      <c r="L403" s="212"/>
      <c r="M403" s="146"/>
      <c r="N403" s="253"/>
      <c r="O403" s="253"/>
      <c r="P403" s="259">
        <f>P404</f>
        <v>300</v>
      </c>
      <c r="Q403" s="259">
        <f>Q404</f>
        <v>400</v>
      </c>
      <c r="R403" s="259">
        <f>R404</f>
        <v>360</v>
      </c>
      <c r="S403" s="259">
        <f>S404</f>
        <v>134</v>
      </c>
      <c r="T403" s="171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</row>
    <row r="404" spans="1:136" s="9" customFormat="1" ht="29.25" customHeight="1" outlineLevel="2" x14ac:dyDescent="0.25">
      <c r="A404" s="465"/>
      <c r="B404" s="468"/>
      <c r="C404" s="636" t="s">
        <v>927</v>
      </c>
      <c r="D404" s="637"/>
      <c r="E404" s="637"/>
      <c r="F404" s="637"/>
      <c r="G404" s="638"/>
      <c r="H404" s="212" t="s">
        <v>305</v>
      </c>
      <c r="I404" s="212" t="s">
        <v>317</v>
      </c>
      <c r="J404" s="212" t="s">
        <v>467</v>
      </c>
      <c r="K404" s="212" t="s">
        <v>623</v>
      </c>
      <c r="L404" s="187" t="s">
        <v>751</v>
      </c>
      <c r="M404" s="456"/>
      <c r="N404" s="253"/>
      <c r="O404" s="253"/>
      <c r="P404" s="259">
        <v>300</v>
      </c>
      <c r="Q404" s="259">
        <v>400</v>
      </c>
      <c r="R404" s="259">
        <v>360</v>
      </c>
      <c r="S404" s="259">
        <v>134</v>
      </c>
      <c r="T404" s="171">
        <v>3</v>
      </c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</row>
    <row r="405" spans="1:136" s="7" customFormat="1" ht="21.75" hidden="1" customHeight="1" outlineLevel="2" x14ac:dyDescent="0.25">
      <c r="A405" s="467"/>
      <c r="B405" s="470"/>
      <c r="C405" s="658" t="s">
        <v>646</v>
      </c>
      <c r="D405" s="659"/>
      <c r="E405" s="659"/>
      <c r="F405" s="659"/>
      <c r="G405" s="660"/>
      <c r="H405" s="212" t="s">
        <v>305</v>
      </c>
      <c r="I405" s="212" t="s">
        <v>317</v>
      </c>
      <c r="J405" s="212" t="s">
        <v>467</v>
      </c>
      <c r="K405" s="212" t="s">
        <v>623</v>
      </c>
      <c r="L405" s="187" t="s">
        <v>751</v>
      </c>
      <c r="M405" s="458"/>
      <c r="N405" s="253"/>
      <c r="O405" s="253"/>
      <c r="P405" s="259"/>
      <c r="Q405" s="259"/>
      <c r="R405" s="259"/>
      <c r="S405" s="259"/>
      <c r="T405" s="171">
        <v>3</v>
      </c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</row>
    <row r="406" spans="1:136" s="13" customFormat="1" ht="144.75" hidden="1" customHeight="1" outlineLevel="2" x14ac:dyDescent="0.25">
      <c r="A406" s="50" t="s">
        <v>318</v>
      </c>
      <c r="B406" s="187" t="s">
        <v>158</v>
      </c>
      <c r="C406" s="67" t="s">
        <v>633</v>
      </c>
      <c r="D406" s="250" t="s">
        <v>658</v>
      </c>
      <c r="E406" s="193" t="s">
        <v>178</v>
      </c>
      <c r="F406" s="194">
        <v>41640</v>
      </c>
      <c r="G406" s="194">
        <v>42369</v>
      </c>
      <c r="H406" s="212" t="s">
        <v>305</v>
      </c>
      <c r="I406" s="212" t="s">
        <v>317</v>
      </c>
      <c r="J406" s="212" t="s">
        <v>635</v>
      </c>
      <c r="K406" s="212"/>
      <c r="L406" s="212"/>
      <c r="M406" s="253"/>
      <c r="N406" s="253">
        <f>N407</f>
        <v>0</v>
      </c>
      <c r="O406" s="253">
        <f>O407</f>
        <v>0</v>
      </c>
      <c r="P406" s="259"/>
      <c r="Q406" s="259"/>
      <c r="R406" s="259"/>
      <c r="S406" s="259"/>
      <c r="T406" s="171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</row>
    <row r="407" spans="1:136" s="14" customFormat="1" ht="27" hidden="1" customHeight="1" outlineLevel="2" x14ac:dyDescent="0.25">
      <c r="A407" s="202"/>
      <c r="B407" s="220"/>
      <c r="C407" s="796"/>
      <c r="D407" s="797"/>
      <c r="E407" s="797"/>
      <c r="F407" s="797"/>
      <c r="G407" s="798"/>
      <c r="H407" s="187" t="s">
        <v>305</v>
      </c>
      <c r="I407" s="187" t="s">
        <v>317</v>
      </c>
      <c r="J407" s="187" t="s">
        <v>635</v>
      </c>
      <c r="K407" s="187" t="s">
        <v>623</v>
      </c>
      <c r="L407" s="187" t="s">
        <v>694</v>
      </c>
      <c r="M407" s="456"/>
      <c r="N407" s="256">
        <v>0</v>
      </c>
      <c r="O407" s="256">
        <v>0</v>
      </c>
      <c r="P407" s="146"/>
      <c r="Q407" s="146"/>
      <c r="R407" s="146"/>
      <c r="S407" s="146"/>
      <c r="T407" s="176">
        <v>3</v>
      </c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</row>
    <row r="408" spans="1:136" s="12" customFormat="1" ht="143.25" hidden="1" customHeight="1" outlineLevel="2" x14ac:dyDescent="0.25">
      <c r="A408" s="455" t="s">
        <v>318</v>
      </c>
      <c r="B408" s="455" t="s">
        <v>366</v>
      </c>
      <c r="C408" s="799" t="s">
        <v>633</v>
      </c>
      <c r="D408" s="261" t="s">
        <v>639</v>
      </c>
      <c r="E408" s="251" t="s">
        <v>178</v>
      </c>
      <c r="F408" s="175">
        <v>42129</v>
      </c>
      <c r="G408" s="175" t="s">
        <v>321</v>
      </c>
      <c r="H408" s="455" t="s">
        <v>305</v>
      </c>
      <c r="I408" s="455" t="s">
        <v>317</v>
      </c>
      <c r="J408" s="455" t="s">
        <v>249</v>
      </c>
      <c r="K408" s="455"/>
      <c r="L408" s="455"/>
      <c r="M408" s="458"/>
      <c r="N408" s="456"/>
      <c r="O408" s="456"/>
      <c r="P408" s="462"/>
      <c r="Q408" s="462"/>
      <c r="R408" s="462"/>
      <c r="S408" s="462"/>
      <c r="T408" s="480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</row>
    <row r="409" spans="1:136" s="12" customFormat="1" ht="99.75" hidden="1" customHeight="1" outlineLevel="2" x14ac:dyDescent="0.25">
      <c r="A409" s="454"/>
      <c r="B409" s="454"/>
      <c r="C409" s="800"/>
      <c r="D409" s="242" t="s">
        <v>658</v>
      </c>
      <c r="E409" s="193" t="s">
        <v>178</v>
      </c>
      <c r="F409" s="194">
        <v>41640</v>
      </c>
      <c r="G409" s="194">
        <v>42369</v>
      </c>
      <c r="H409" s="454"/>
      <c r="I409" s="454"/>
      <c r="J409" s="454"/>
      <c r="K409" s="454"/>
      <c r="L409" s="454"/>
      <c r="M409" s="253"/>
      <c r="N409" s="458"/>
      <c r="O409" s="458"/>
      <c r="P409" s="464"/>
      <c r="Q409" s="464"/>
      <c r="R409" s="464"/>
      <c r="S409" s="464"/>
      <c r="T409" s="482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</row>
    <row r="410" spans="1:136" s="12" customFormat="1" ht="18" hidden="1" customHeight="1" outlineLevel="2" x14ac:dyDescent="0.25">
      <c r="A410" s="639"/>
      <c r="B410" s="640"/>
      <c r="C410" s="658" t="s">
        <v>186</v>
      </c>
      <c r="D410" s="659"/>
      <c r="E410" s="659"/>
      <c r="F410" s="659"/>
      <c r="G410" s="660"/>
      <c r="H410" s="212" t="s">
        <v>305</v>
      </c>
      <c r="I410" s="212" t="s">
        <v>317</v>
      </c>
      <c r="J410" s="212" t="s">
        <v>249</v>
      </c>
      <c r="K410" s="212" t="s">
        <v>623</v>
      </c>
      <c r="L410" s="212" t="s">
        <v>694</v>
      </c>
      <c r="M410" s="253"/>
      <c r="N410" s="253"/>
      <c r="O410" s="253"/>
      <c r="P410" s="259"/>
      <c r="Q410" s="259"/>
      <c r="R410" s="259"/>
      <c r="S410" s="259"/>
      <c r="T410" s="171">
        <v>3</v>
      </c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</row>
    <row r="411" spans="1:136" s="12" customFormat="1" ht="147.75" hidden="1" customHeight="1" outlineLevel="2" x14ac:dyDescent="0.25">
      <c r="A411" s="201" t="s">
        <v>318</v>
      </c>
      <c r="B411" s="455" t="s">
        <v>563</v>
      </c>
      <c r="C411" s="68" t="s">
        <v>633</v>
      </c>
      <c r="D411" s="250" t="s">
        <v>658</v>
      </c>
      <c r="E411" s="193" t="s">
        <v>178</v>
      </c>
      <c r="F411" s="194">
        <v>41640</v>
      </c>
      <c r="G411" s="194">
        <v>42369</v>
      </c>
      <c r="H411" s="212" t="s">
        <v>305</v>
      </c>
      <c r="I411" s="212" t="s">
        <v>317</v>
      </c>
      <c r="J411" s="212" t="s">
        <v>634</v>
      </c>
      <c r="K411" s="212"/>
      <c r="L411" s="212"/>
      <c r="M411" s="456"/>
      <c r="N411" s="253">
        <f>N412</f>
        <v>0</v>
      </c>
      <c r="O411" s="253">
        <f>O412</f>
        <v>0</v>
      </c>
      <c r="P411" s="259"/>
      <c r="Q411" s="259"/>
      <c r="R411" s="259"/>
      <c r="S411" s="259"/>
      <c r="T411" s="171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</row>
    <row r="412" spans="1:136" s="12" customFormat="1" ht="18" hidden="1" customHeight="1" outlineLevel="2" x14ac:dyDescent="0.25">
      <c r="A412" s="214"/>
      <c r="B412" s="454"/>
      <c r="C412" s="658" t="s">
        <v>186</v>
      </c>
      <c r="D412" s="659"/>
      <c r="E412" s="659"/>
      <c r="F412" s="659"/>
      <c r="G412" s="660"/>
      <c r="H412" s="212" t="s">
        <v>305</v>
      </c>
      <c r="I412" s="212" t="s">
        <v>317</v>
      </c>
      <c r="J412" s="212" t="s">
        <v>634</v>
      </c>
      <c r="K412" s="212" t="s">
        <v>623</v>
      </c>
      <c r="L412" s="212" t="s">
        <v>694</v>
      </c>
      <c r="M412" s="458"/>
      <c r="N412" s="253">
        <v>0</v>
      </c>
      <c r="O412" s="253">
        <v>0</v>
      </c>
      <c r="P412" s="259"/>
      <c r="Q412" s="259"/>
      <c r="R412" s="259"/>
      <c r="S412" s="259"/>
      <c r="T412" s="171">
        <v>3</v>
      </c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</row>
    <row r="413" spans="1:136" s="12" customFormat="1" ht="93" hidden="1" customHeight="1" outlineLevel="2" x14ac:dyDescent="0.25">
      <c r="A413" s="465" t="s">
        <v>318</v>
      </c>
      <c r="B413" s="455" t="s">
        <v>420</v>
      </c>
      <c r="C413" s="795" t="s">
        <v>633</v>
      </c>
      <c r="D413" s="261" t="s">
        <v>639</v>
      </c>
      <c r="E413" s="251" t="s">
        <v>178</v>
      </c>
      <c r="F413" s="175">
        <v>42129</v>
      </c>
      <c r="G413" s="175" t="s">
        <v>321</v>
      </c>
      <c r="H413" s="455" t="s">
        <v>305</v>
      </c>
      <c r="I413" s="455" t="s">
        <v>317</v>
      </c>
      <c r="J413" s="455" t="s">
        <v>613</v>
      </c>
      <c r="K413" s="455"/>
      <c r="L413" s="455"/>
      <c r="M413" s="256"/>
      <c r="N413" s="456"/>
      <c r="O413" s="456"/>
      <c r="P413" s="462"/>
      <c r="Q413" s="462"/>
      <c r="R413" s="462"/>
      <c r="S413" s="462"/>
      <c r="T413" s="480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</row>
    <row r="414" spans="1:136" s="12" customFormat="1" ht="66.75" hidden="1" customHeight="1" outlineLevel="2" x14ac:dyDescent="0.25">
      <c r="A414" s="467"/>
      <c r="B414" s="454"/>
      <c r="C414" s="778"/>
      <c r="D414" s="242" t="s">
        <v>658</v>
      </c>
      <c r="E414" s="193" t="s">
        <v>178</v>
      </c>
      <c r="F414" s="194">
        <v>41640</v>
      </c>
      <c r="G414" s="194">
        <v>42369</v>
      </c>
      <c r="H414" s="454"/>
      <c r="I414" s="454"/>
      <c r="J414" s="454"/>
      <c r="K414" s="454"/>
      <c r="L414" s="454"/>
      <c r="M414" s="256"/>
      <c r="N414" s="458"/>
      <c r="O414" s="458"/>
      <c r="P414" s="464"/>
      <c r="Q414" s="464"/>
      <c r="R414" s="464"/>
      <c r="S414" s="464"/>
      <c r="T414" s="482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</row>
    <row r="415" spans="1:136" s="12" customFormat="1" ht="18" hidden="1" customHeight="1" outlineLevel="2" x14ac:dyDescent="0.25">
      <c r="A415" s="639"/>
      <c r="B415" s="640"/>
      <c r="C415" s="658" t="s">
        <v>186</v>
      </c>
      <c r="D415" s="659"/>
      <c r="E415" s="659"/>
      <c r="F415" s="659"/>
      <c r="G415" s="660"/>
      <c r="H415" s="212" t="s">
        <v>305</v>
      </c>
      <c r="I415" s="212" t="s">
        <v>317</v>
      </c>
      <c r="J415" s="212" t="s">
        <v>613</v>
      </c>
      <c r="K415" s="212" t="s">
        <v>623</v>
      </c>
      <c r="L415" s="212" t="s">
        <v>694</v>
      </c>
      <c r="M415" s="256"/>
      <c r="N415" s="253"/>
      <c r="O415" s="253"/>
      <c r="P415" s="259"/>
      <c r="Q415" s="259"/>
      <c r="R415" s="259"/>
      <c r="S415" s="259"/>
      <c r="T415" s="171">
        <v>3</v>
      </c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</row>
    <row r="416" spans="1:136" s="159" customFormat="1" ht="88.5" customHeight="1" outlineLevel="2" x14ac:dyDescent="0.25">
      <c r="A416" s="187" t="s">
        <v>318</v>
      </c>
      <c r="B416" s="187" t="s">
        <v>1114</v>
      </c>
      <c r="C416" s="177" t="s">
        <v>240</v>
      </c>
      <c r="D416" s="66" t="s">
        <v>1010</v>
      </c>
      <c r="E416" s="189" t="s">
        <v>178</v>
      </c>
      <c r="F416" s="40">
        <v>42370</v>
      </c>
      <c r="G416" s="40">
        <v>44561</v>
      </c>
      <c r="H416" s="212" t="s">
        <v>305</v>
      </c>
      <c r="I416" s="212" t="s">
        <v>317</v>
      </c>
      <c r="J416" s="212" t="s">
        <v>834</v>
      </c>
      <c r="K416" s="212"/>
      <c r="L416" s="212"/>
      <c r="M416" s="256"/>
      <c r="N416" s="257">
        <f>N417</f>
        <v>50.3</v>
      </c>
      <c r="O416" s="257">
        <f>O417</f>
        <v>50.3</v>
      </c>
      <c r="P416" s="259"/>
      <c r="Q416" s="259"/>
      <c r="R416" s="259"/>
      <c r="S416" s="259"/>
      <c r="T416" s="171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58"/>
      <c r="BS416" s="158"/>
      <c r="BT416" s="158"/>
      <c r="BU416" s="158"/>
      <c r="BV416" s="158"/>
      <c r="BW416" s="158"/>
      <c r="BX416" s="158"/>
      <c r="BY416" s="158"/>
      <c r="BZ416" s="158"/>
      <c r="CA416" s="158"/>
      <c r="CB416" s="158"/>
      <c r="CC416" s="158"/>
      <c r="CD416" s="158"/>
      <c r="CE416" s="158"/>
      <c r="CF416" s="158"/>
      <c r="CG416" s="158"/>
      <c r="CH416" s="158"/>
      <c r="CI416" s="158"/>
      <c r="CJ416" s="158"/>
      <c r="CK416" s="158"/>
      <c r="CL416" s="158"/>
      <c r="CM416" s="158"/>
      <c r="CN416" s="158"/>
      <c r="CO416" s="158"/>
      <c r="CP416" s="158"/>
      <c r="CQ416" s="158"/>
      <c r="CR416" s="158"/>
      <c r="CS416" s="158"/>
      <c r="CT416" s="158"/>
      <c r="CU416" s="158"/>
      <c r="CV416" s="158"/>
      <c r="CW416" s="158"/>
      <c r="CX416" s="158"/>
      <c r="CY416" s="158"/>
      <c r="CZ416" s="158"/>
      <c r="DA416" s="158"/>
      <c r="DB416" s="158"/>
      <c r="DC416" s="158"/>
      <c r="DD416" s="158"/>
      <c r="DE416" s="158"/>
      <c r="DF416" s="158"/>
      <c r="DG416" s="158"/>
      <c r="DH416" s="158"/>
      <c r="DI416" s="158"/>
      <c r="DJ416" s="158"/>
      <c r="DK416" s="158"/>
      <c r="DL416" s="158"/>
      <c r="DM416" s="158"/>
      <c r="DN416" s="158"/>
      <c r="DO416" s="158"/>
      <c r="DP416" s="158"/>
      <c r="DQ416" s="158"/>
      <c r="DR416" s="158"/>
      <c r="DS416" s="158"/>
      <c r="DT416" s="158"/>
      <c r="DU416" s="158"/>
      <c r="DV416" s="158"/>
      <c r="DW416" s="158"/>
      <c r="DX416" s="158"/>
      <c r="DY416" s="158"/>
      <c r="DZ416" s="158"/>
      <c r="EA416" s="158"/>
      <c r="EB416" s="158"/>
      <c r="EC416" s="158"/>
      <c r="ED416" s="158"/>
      <c r="EE416" s="158"/>
      <c r="EF416" s="158"/>
    </row>
    <row r="417" spans="1:136" s="159" customFormat="1" ht="29.25" customHeight="1" outlineLevel="2" x14ac:dyDescent="0.25">
      <c r="A417" s="214"/>
      <c r="B417" s="215"/>
      <c r="C417" s="658" t="s">
        <v>574</v>
      </c>
      <c r="D417" s="659"/>
      <c r="E417" s="783"/>
      <c r="F417" s="783"/>
      <c r="G417" s="660"/>
      <c r="H417" s="212" t="s">
        <v>305</v>
      </c>
      <c r="I417" s="212" t="s">
        <v>317</v>
      </c>
      <c r="J417" s="212" t="s">
        <v>834</v>
      </c>
      <c r="K417" s="212" t="s">
        <v>623</v>
      </c>
      <c r="L417" s="187" t="s">
        <v>751</v>
      </c>
      <c r="M417" s="256"/>
      <c r="N417" s="253">
        <v>50.3</v>
      </c>
      <c r="O417" s="253">
        <v>50.3</v>
      </c>
      <c r="P417" s="259"/>
      <c r="Q417" s="259"/>
      <c r="R417" s="259"/>
      <c r="S417" s="259"/>
      <c r="T417" s="171">
        <v>3</v>
      </c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58"/>
      <c r="BS417" s="158"/>
      <c r="BT417" s="158"/>
      <c r="BU417" s="158"/>
      <c r="BV417" s="158"/>
      <c r="BW417" s="158"/>
      <c r="BX417" s="158"/>
      <c r="BY417" s="158"/>
      <c r="BZ417" s="158"/>
      <c r="CA417" s="158"/>
      <c r="CB417" s="158"/>
      <c r="CC417" s="158"/>
      <c r="CD417" s="158"/>
      <c r="CE417" s="158"/>
      <c r="CF417" s="158"/>
      <c r="CG417" s="158"/>
      <c r="CH417" s="158"/>
      <c r="CI417" s="158"/>
      <c r="CJ417" s="158"/>
      <c r="CK417" s="158"/>
      <c r="CL417" s="158"/>
      <c r="CM417" s="158"/>
      <c r="CN417" s="158"/>
      <c r="CO417" s="158"/>
      <c r="CP417" s="158"/>
      <c r="CQ417" s="158"/>
      <c r="CR417" s="158"/>
      <c r="CS417" s="158"/>
      <c r="CT417" s="158"/>
      <c r="CU417" s="158"/>
      <c r="CV417" s="158"/>
      <c r="CW417" s="158"/>
      <c r="CX417" s="158"/>
      <c r="CY417" s="158"/>
      <c r="CZ417" s="158"/>
      <c r="DA417" s="158"/>
      <c r="DB417" s="158"/>
      <c r="DC417" s="158"/>
      <c r="DD417" s="158"/>
      <c r="DE417" s="158"/>
      <c r="DF417" s="158"/>
      <c r="DG417" s="158"/>
      <c r="DH417" s="158"/>
      <c r="DI417" s="158"/>
      <c r="DJ417" s="158"/>
      <c r="DK417" s="158"/>
      <c r="DL417" s="158"/>
      <c r="DM417" s="158"/>
      <c r="DN417" s="158"/>
      <c r="DO417" s="158"/>
      <c r="DP417" s="158"/>
      <c r="DQ417" s="158"/>
      <c r="DR417" s="158"/>
      <c r="DS417" s="158"/>
      <c r="DT417" s="158"/>
      <c r="DU417" s="158"/>
      <c r="DV417" s="158"/>
      <c r="DW417" s="158"/>
      <c r="DX417" s="158"/>
      <c r="DY417" s="158"/>
      <c r="DZ417" s="158"/>
      <c r="EA417" s="158"/>
      <c r="EB417" s="158"/>
      <c r="EC417" s="158"/>
      <c r="ED417" s="158"/>
      <c r="EE417" s="158"/>
      <c r="EF417" s="158"/>
    </row>
    <row r="418" spans="1:136" s="159" customFormat="1" ht="112.5" customHeight="1" outlineLevel="2" x14ac:dyDescent="0.25">
      <c r="A418" s="793">
        <v>603</v>
      </c>
      <c r="B418" s="641" t="s">
        <v>1058</v>
      </c>
      <c r="C418" s="646" t="s">
        <v>468</v>
      </c>
      <c r="D418" s="715" t="s">
        <v>1011</v>
      </c>
      <c r="E418" s="648" t="s">
        <v>178</v>
      </c>
      <c r="F418" s="650">
        <v>42370</v>
      </c>
      <c r="G418" s="650">
        <v>44561</v>
      </c>
      <c r="H418" s="455" t="s">
        <v>305</v>
      </c>
      <c r="I418" s="455" t="s">
        <v>138</v>
      </c>
      <c r="J418" s="455" t="s">
        <v>469</v>
      </c>
      <c r="K418" s="455"/>
      <c r="L418" s="455"/>
      <c r="M418" s="256"/>
      <c r="N418" s="459"/>
      <c r="O418" s="459"/>
      <c r="P418" s="462">
        <f>P420</f>
        <v>0</v>
      </c>
      <c r="Q418" s="462">
        <f>Q420</f>
        <v>0</v>
      </c>
      <c r="R418" s="462">
        <f>R420</f>
        <v>0</v>
      </c>
      <c r="S418" s="462">
        <f>S420</f>
        <v>687.54</v>
      </c>
      <c r="T418" s="480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58"/>
      <c r="BS418" s="158"/>
      <c r="BT418" s="158"/>
      <c r="BU418" s="158"/>
      <c r="BV418" s="158"/>
      <c r="BW418" s="158"/>
      <c r="BX418" s="158"/>
      <c r="BY418" s="158"/>
      <c r="BZ418" s="158"/>
      <c r="CA418" s="158"/>
      <c r="CB418" s="158"/>
      <c r="CC418" s="158"/>
      <c r="CD418" s="158"/>
      <c r="CE418" s="158"/>
      <c r="CF418" s="158"/>
      <c r="CG418" s="158"/>
      <c r="CH418" s="158"/>
      <c r="CI418" s="158"/>
      <c r="CJ418" s="158"/>
      <c r="CK418" s="158"/>
      <c r="CL418" s="158"/>
      <c r="CM418" s="158"/>
      <c r="CN418" s="158"/>
      <c r="CO418" s="158"/>
      <c r="CP418" s="158"/>
      <c r="CQ418" s="158"/>
      <c r="CR418" s="158"/>
      <c r="CS418" s="158"/>
      <c r="CT418" s="158"/>
      <c r="CU418" s="158"/>
      <c r="CV418" s="158"/>
      <c r="CW418" s="158"/>
      <c r="CX418" s="158"/>
      <c r="CY418" s="158"/>
      <c r="CZ418" s="158"/>
      <c r="DA418" s="158"/>
      <c r="DB418" s="158"/>
      <c r="DC418" s="158"/>
      <c r="DD418" s="158"/>
      <c r="DE418" s="158"/>
      <c r="DF418" s="158"/>
      <c r="DG418" s="158"/>
      <c r="DH418" s="158"/>
      <c r="DI418" s="158"/>
      <c r="DJ418" s="158"/>
      <c r="DK418" s="158"/>
      <c r="DL418" s="158"/>
      <c r="DM418" s="158"/>
      <c r="DN418" s="158"/>
      <c r="DO418" s="158"/>
      <c r="DP418" s="158"/>
      <c r="DQ418" s="158"/>
      <c r="DR418" s="158"/>
      <c r="DS418" s="158"/>
      <c r="DT418" s="158"/>
      <c r="DU418" s="158"/>
      <c r="DV418" s="158"/>
      <c r="DW418" s="158"/>
      <c r="DX418" s="158"/>
      <c r="DY418" s="158"/>
      <c r="DZ418" s="158"/>
      <c r="EA418" s="158"/>
      <c r="EB418" s="158"/>
      <c r="EC418" s="158"/>
      <c r="ED418" s="158"/>
      <c r="EE418" s="158"/>
      <c r="EF418" s="158"/>
    </row>
    <row r="419" spans="1:136" s="159" customFormat="1" ht="28.5" hidden="1" customHeight="1" outlineLevel="2" x14ac:dyDescent="0.25">
      <c r="A419" s="794"/>
      <c r="B419" s="642"/>
      <c r="C419" s="647"/>
      <c r="D419" s="674"/>
      <c r="E419" s="649"/>
      <c r="F419" s="651"/>
      <c r="G419" s="651"/>
      <c r="H419" s="454"/>
      <c r="I419" s="454"/>
      <c r="J419" s="454"/>
      <c r="K419" s="454"/>
      <c r="L419" s="454"/>
      <c r="M419" s="256"/>
      <c r="N419" s="461"/>
      <c r="O419" s="461"/>
      <c r="P419" s="464"/>
      <c r="Q419" s="464"/>
      <c r="R419" s="464"/>
      <c r="S419" s="464"/>
      <c r="T419" s="482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58"/>
      <c r="BS419" s="158"/>
      <c r="BT419" s="158"/>
      <c r="BU419" s="158"/>
      <c r="BV419" s="158"/>
      <c r="BW419" s="158"/>
      <c r="BX419" s="158"/>
      <c r="BY419" s="158"/>
      <c r="BZ419" s="158"/>
      <c r="CA419" s="158"/>
      <c r="CB419" s="158"/>
      <c r="CC419" s="158"/>
      <c r="CD419" s="158"/>
      <c r="CE419" s="158"/>
      <c r="CF419" s="158"/>
      <c r="CG419" s="158"/>
      <c r="CH419" s="158"/>
      <c r="CI419" s="158"/>
      <c r="CJ419" s="158"/>
      <c r="CK419" s="158"/>
      <c r="CL419" s="158"/>
      <c r="CM419" s="158"/>
      <c r="CN419" s="158"/>
      <c r="CO419" s="158"/>
      <c r="CP419" s="158"/>
      <c r="CQ419" s="158"/>
      <c r="CR419" s="158"/>
      <c r="CS419" s="158"/>
      <c r="CT419" s="158"/>
      <c r="CU419" s="158"/>
      <c r="CV419" s="158"/>
      <c r="CW419" s="158"/>
      <c r="CX419" s="158"/>
      <c r="CY419" s="158"/>
      <c r="CZ419" s="158"/>
      <c r="DA419" s="158"/>
      <c r="DB419" s="158"/>
      <c r="DC419" s="158"/>
      <c r="DD419" s="158"/>
      <c r="DE419" s="158"/>
      <c r="DF419" s="158"/>
      <c r="DG419" s="158"/>
      <c r="DH419" s="158"/>
      <c r="DI419" s="158"/>
      <c r="DJ419" s="158"/>
      <c r="DK419" s="158"/>
      <c r="DL419" s="158"/>
      <c r="DM419" s="158"/>
      <c r="DN419" s="158"/>
      <c r="DO419" s="158"/>
      <c r="DP419" s="158"/>
      <c r="DQ419" s="158"/>
      <c r="DR419" s="158"/>
      <c r="DS419" s="158"/>
      <c r="DT419" s="158"/>
      <c r="DU419" s="158"/>
      <c r="DV419" s="158"/>
      <c r="DW419" s="158"/>
      <c r="DX419" s="158"/>
      <c r="DY419" s="158"/>
      <c r="DZ419" s="158"/>
      <c r="EA419" s="158"/>
      <c r="EB419" s="158"/>
      <c r="EC419" s="158"/>
      <c r="ED419" s="158"/>
      <c r="EE419" s="158"/>
      <c r="EF419" s="158"/>
    </row>
    <row r="420" spans="1:136" s="159" customFormat="1" ht="38.25" customHeight="1" outlineLevel="2" x14ac:dyDescent="0.25">
      <c r="A420" s="639"/>
      <c r="B420" s="640"/>
      <c r="C420" s="658" t="s">
        <v>661</v>
      </c>
      <c r="D420" s="659"/>
      <c r="E420" s="659"/>
      <c r="F420" s="659"/>
      <c r="G420" s="660"/>
      <c r="H420" s="212" t="s">
        <v>305</v>
      </c>
      <c r="I420" s="212" t="s">
        <v>138</v>
      </c>
      <c r="J420" s="212" t="s">
        <v>469</v>
      </c>
      <c r="K420" s="212" t="s">
        <v>262</v>
      </c>
      <c r="L420" s="187" t="s">
        <v>751</v>
      </c>
      <c r="M420" s="256"/>
      <c r="N420" s="253"/>
      <c r="O420" s="253"/>
      <c r="P420" s="259">
        <v>0</v>
      </c>
      <c r="Q420" s="259">
        <v>0</v>
      </c>
      <c r="R420" s="259">
        <v>0</v>
      </c>
      <c r="S420" s="259">
        <v>687.54</v>
      </c>
      <c r="T420" s="171">
        <v>2</v>
      </c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58"/>
      <c r="BS420" s="158"/>
      <c r="BT420" s="158"/>
      <c r="BU420" s="158"/>
      <c r="BV420" s="158"/>
      <c r="BW420" s="158"/>
      <c r="BX420" s="158"/>
      <c r="BY420" s="158"/>
      <c r="BZ420" s="158"/>
      <c r="CA420" s="158"/>
      <c r="CB420" s="158"/>
      <c r="CC420" s="158"/>
      <c r="CD420" s="158"/>
      <c r="CE420" s="158"/>
      <c r="CF420" s="158"/>
      <c r="CG420" s="158"/>
      <c r="CH420" s="158"/>
      <c r="CI420" s="158"/>
      <c r="CJ420" s="158"/>
      <c r="CK420" s="158"/>
      <c r="CL420" s="158"/>
      <c r="CM420" s="158"/>
      <c r="CN420" s="158"/>
      <c r="CO420" s="158"/>
      <c r="CP420" s="158"/>
      <c r="CQ420" s="158"/>
      <c r="CR420" s="158"/>
      <c r="CS420" s="158"/>
      <c r="CT420" s="158"/>
      <c r="CU420" s="158"/>
      <c r="CV420" s="158"/>
      <c r="CW420" s="158"/>
      <c r="CX420" s="158"/>
      <c r="CY420" s="158"/>
      <c r="CZ420" s="158"/>
      <c r="DA420" s="158"/>
      <c r="DB420" s="158"/>
      <c r="DC420" s="158"/>
      <c r="DD420" s="158"/>
      <c r="DE420" s="158"/>
      <c r="DF420" s="158"/>
      <c r="DG420" s="158"/>
      <c r="DH420" s="158"/>
      <c r="DI420" s="158"/>
      <c r="DJ420" s="158"/>
      <c r="DK420" s="158"/>
      <c r="DL420" s="158"/>
      <c r="DM420" s="158"/>
      <c r="DN420" s="158"/>
      <c r="DO420" s="158"/>
      <c r="DP420" s="158"/>
      <c r="DQ420" s="158"/>
      <c r="DR420" s="158"/>
      <c r="DS420" s="158"/>
      <c r="DT420" s="158"/>
      <c r="DU420" s="158"/>
      <c r="DV420" s="158"/>
      <c r="DW420" s="158"/>
      <c r="DX420" s="158"/>
      <c r="DY420" s="158"/>
      <c r="DZ420" s="158"/>
      <c r="EA420" s="158"/>
      <c r="EB420" s="158"/>
      <c r="EC420" s="158"/>
      <c r="ED420" s="158"/>
      <c r="EE420" s="158"/>
      <c r="EF420" s="158"/>
    </row>
    <row r="421" spans="1:136" s="159" customFormat="1" ht="148.5" hidden="1" customHeight="1" outlineLevel="2" x14ac:dyDescent="0.25">
      <c r="A421" s="50" t="s">
        <v>318</v>
      </c>
      <c r="B421" s="187" t="s">
        <v>421</v>
      </c>
      <c r="C421" s="69" t="s">
        <v>614</v>
      </c>
      <c r="D421" s="66" t="s">
        <v>680</v>
      </c>
      <c r="E421" s="193" t="s">
        <v>178</v>
      </c>
      <c r="F421" s="70" t="s">
        <v>681</v>
      </c>
      <c r="G421" s="189" t="s">
        <v>682</v>
      </c>
      <c r="H421" s="212" t="s">
        <v>405</v>
      </c>
      <c r="I421" s="212" t="s">
        <v>322</v>
      </c>
      <c r="J421" s="212" t="s">
        <v>615</v>
      </c>
      <c r="K421" s="212"/>
      <c r="L421" s="212"/>
      <c r="M421" s="256"/>
      <c r="N421" s="253"/>
      <c r="O421" s="253"/>
      <c r="P421" s="259"/>
      <c r="Q421" s="259"/>
      <c r="R421" s="259"/>
      <c r="S421" s="259"/>
      <c r="T421" s="171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58"/>
      <c r="BS421" s="158"/>
      <c r="BT421" s="158"/>
      <c r="BU421" s="158"/>
      <c r="BV421" s="158"/>
      <c r="BW421" s="158"/>
      <c r="BX421" s="158"/>
      <c r="BY421" s="158"/>
      <c r="BZ421" s="158"/>
      <c r="CA421" s="158"/>
      <c r="CB421" s="158"/>
      <c r="CC421" s="158"/>
      <c r="CD421" s="158"/>
      <c r="CE421" s="158"/>
      <c r="CF421" s="158"/>
      <c r="CG421" s="158"/>
      <c r="CH421" s="158"/>
      <c r="CI421" s="158"/>
      <c r="CJ421" s="158"/>
      <c r="CK421" s="158"/>
      <c r="CL421" s="158"/>
      <c r="CM421" s="158"/>
      <c r="CN421" s="158"/>
      <c r="CO421" s="158"/>
      <c r="CP421" s="158"/>
      <c r="CQ421" s="158"/>
      <c r="CR421" s="158"/>
      <c r="CS421" s="158"/>
      <c r="CT421" s="158"/>
      <c r="CU421" s="158"/>
      <c r="CV421" s="158"/>
      <c r="CW421" s="158"/>
      <c r="CX421" s="158"/>
      <c r="CY421" s="158"/>
      <c r="CZ421" s="158"/>
      <c r="DA421" s="158"/>
      <c r="DB421" s="158"/>
      <c r="DC421" s="158"/>
      <c r="DD421" s="158"/>
      <c r="DE421" s="158"/>
      <c r="DF421" s="158"/>
      <c r="DG421" s="158"/>
      <c r="DH421" s="158"/>
      <c r="DI421" s="158"/>
      <c r="DJ421" s="158"/>
      <c r="DK421" s="158"/>
      <c r="DL421" s="158"/>
      <c r="DM421" s="158"/>
      <c r="DN421" s="158"/>
      <c r="DO421" s="158"/>
      <c r="DP421" s="158"/>
      <c r="DQ421" s="158"/>
      <c r="DR421" s="158"/>
      <c r="DS421" s="158"/>
      <c r="DT421" s="158"/>
      <c r="DU421" s="158"/>
      <c r="DV421" s="158"/>
      <c r="DW421" s="158"/>
      <c r="DX421" s="158"/>
      <c r="DY421" s="158"/>
      <c r="DZ421" s="158"/>
      <c r="EA421" s="158"/>
      <c r="EB421" s="158"/>
      <c r="EC421" s="158"/>
      <c r="ED421" s="158"/>
      <c r="EE421" s="158"/>
      <c r="EF421" s="158"/>
    </row>
    <row r="422" spans="1:136" s="159" customFormat="1" ht="30.75" hidden="1" customHeight="1" outlineLevel="2" x14ac:dyDescent="0.25">
      <c r="A422" s="631"/>
      <c r="B422" s="632"/>
      <c r="C422" s="658" t="s">
        <v>185</v>
      </c>
      <c r="D422" s="659"/>
      <c r="E422" s="659"/>
      <c r="F422" s="659"/>
      <c r="G422" s="660"/>
      <c r="H422" s="212" t="s">
        <v>405</v>
      </c>
      <c r="I422" s="212" t="s">
        <v>322</v>
      </c>
      <c r="J422" s="212" t="s">
        <v>615</v>
      </c>
      <c r="K422" s="212" t="s">
        <v>616</v>
      </c>
      <c r="L422" s="212" t="s">
        <v>625</v>
      </c>
      <c r="M422" s="256"/>
      <c r="N422" s="253"/>
      <c r="O422" s="253"/>
      <c r="P422" s="259"/>
      <c r="Q422" s="259"/>
      <c r="R422" s="259"/>
      <c r="S422" s="259"/>
      <c r="T422" s="171">
        <v>2</v>
      </c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58"/>
      <c r="BS422" s="158"/>
      <c r="BT422" s="158"/>
      <c r="BU422" s="158"/>
      <c r="BV422" s="158"/>
      <c r="BW422" s="158"/>
      <c r="BX422" s="158"/>
      <c r="BY422" s="158"/>
      <c r="BZ422" s="158"/>
      <c r="CA422" s="158"/>
      <c r="CB422" s="158"/>
      <c r="CC422" s="158"/>
      <c r="CD422" s="158"/>
      <c r="CE422" s="158"/>
      <c r="CF422" s="158"/>
      <c r="CG422" s="158"/>
      <c r="CH422" s="158"/>
      <c r="CI422" s="158"/>
      <c r="CJ422" s="158"/>
      <c r="CK422" s="158"/>
      <c r="CL422" s="158"/>
      <c r="CM422" s="158"/>
      <c r="CN422" s="158"/>
      <c r="CO422" s="158"/>
      <c r="CP422" s="158"/>
      <c r="CQ422" s="158"/>
      <c r="CR422" s="158"/>
      <c r="CS422" s="158"/>
      <c r="CT422" s="158"/>
      <c r="CU422" s="158"/>
      <c r="CV422" s="158"/>
      <c r="CW422" s="158"/>
      <c r="CX422" s="158"/>
      <c r="CY422" s="158"/>
      <c r="CZ422" s="158"/>
      <c r="DA422" s="158"/>
      <c r="DB422" s="158"/>
      <c r="DC422" s="158"/>
      <c r="DD422" s="158"/>
      <c r="DE422" s="158"/>
      <c r="DF422" s="158"/>
      <c r="DG422" s="158"/>
      <c r="DH422" s="158"/>
      <c r="DI422" s="158"/>
      <c r="DJ422" s="158"/>
      <c r="DK422" s="158"/>
      <c r="DL422" s="158"/>
      <c r="DM422" s="158"/>
      <c r="DN422" s="158"/>
      <c r="DO422" s="158"/>
      <c r="DP422" s="158"/>
      <c r="DQ422" s="158"/>
      <c r="DR422" s="158"/>
      <c r="DS422" s="158"/>
      <c r="DT422" s="158"/>
      <c r="DU422" s="158"/>
      <c r="DV422" s="158"/>
      <c r="DW422" s="158"/>
      <c r="DX422" s="158"/>
      <c r="DY422" s="158"/>
      <c r="DZ422" s="158"/>
      <c r="EA422" s="158"/>
      <c r="EB422" s="158"/>
      <c r="EC422" s="158"/>
      <c r="ED422" s="158"/>
      <c r="EE422" s="158"/>
      <c r="EF422" s="158"/>
    </row>
    <row r="423" spans="1:136" s="159" customFormat="1" ht="105" hidden="1" customHeight="1" outlineLevel="2" x14ac:dyDescent="0.25">
      <c r="A423" s="641">
        <v>603</v>
      </c>
      <c r="B423" s="641" t="s">
        <v>367</v>
      </c>
      <c r="C423" s="777" t="s">
        <v>744</v>
      </c>
      <c r="D423" s="261" t="s">
        <v>639</v>
      </c>
      <c r="E423" s="251" t="s">
        <v>178</v>
      </c>
      <c r="F423" s="175">
        <v>42129</v>
      </c>
      <c r="G423" s="175" t="s">
        <v>321</v>
      </c>
      <c r="H423" s="212" t="s">
        <v>405</v>
      </c>
      <c r="I423" s="212" t="s">
        <v>322</v>
      </c>
      <c r="J423" s="212" t="s">
        <v>27</v>
      </c>
      <c r="K423" s="455"/>
      <c r="L423" s="455"/>
      <c r="M423" s="256"/>
      <c r="N423" s="253">
        <f>N425</f>
        <v>0</v>
      </c>
      <c r="O423" s="253">
        <f>O425</f>
        <v>0</v>
      </c>
      <c r="P423" s="462"/>
      <c r="Q423" s="462"/>
      <c r="R423" s="462"/>
      <c r="S423" s="462"/>
      <c r="T423" s="480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58"/>
      <c r="BS423" s="158"/>
      <c r="BT423" s="158"/>
      <c r="BU423" s="158"/>
      <c r="BV423" s="158"/>
      <c r="BW423" s="158"/>
      <c r="BX423" s="158"/>
      <c r="BY423" s="158"/>
      <c r="BZ423" s="158"/>
      <c r="CA423" s="158"/>
      <c r="CB423" s="158"/>
      <c r="CC423" s="158"/>
      <c r="CD423" s="158"/>
      <c r="CE423" s="158"/>
      <c r="CF423" s="158"/>
      <c r="CG423" s="158"/>
      <c r="CH423" s="158"/>
      <c r="CI423" s="158"/>
      <c r="CJ423" s="158"/>
      <c r="CK423" s="158"/>
      <c r="CL423" s="158"/>
      <c r="CM423" s="158"/>
      <c r="CN423" s="158"/>
      <c r="CO423" s="158"/>
      <c r="CP423" s="158"/>
      <c r="CQ423" s="158"/>
      <c r="CR423" s="158"/>
      <c r="CS423" s="158"/>
      <c r="CT423" s="158"/>
      <c r="CU423" s="158"/>
      <c r="CV423" s="158"/>
      <c r="CW423" s="158"/>
      <c r="CX423" s="158"/>
      <c r="CY423" s="158"/>
      <c r="CZ423" s="158"/>
      <c r="DA423" s="158"/>
      <c r="DB423" s="158"/>
      <c r="DC423" s="158"/>
      <c r="DD423" s="158"/>
      <c r="DE423" s="158"/>
      <c r="DF423" s="158"/>
      <c r="DG423" s="158"/>
      <c r="DH423" s="158"/>
      <c r="DI423" s="158"/>
      <c r="DJ423" s="158"/>
      <c r="DK423" s="158"/>
      <c r="DL423" s="158"/>
      <c r="DM423" s="158"/>
      <c r="DN423" s="158"/>
      <c r="DO423" s="158"/>
      <c r="DP423" s="158"/>
      <c r="DQ423" s="158"/>
      <c r="DR423" s="158"/>
      <c r="DS423" s="158"/>
      <c r="DT423" s="158"/>
      <c r="DU423" s="158"/>
      <c r="DV423" s="158"/>
      <c r="DW423" s="158"/>
      <c r="DX423" s="158"/>
      <c r="DY423" s="158"/>
      <c r="DZ423" s="158"/>
      <c r="EA423" s="158"/>
      <c r="EB423" s="158"/>
      <c r="EC423" s="158"/>
      <c r="ED423" s="158"/>
      <c r="EE423" s="158"/>
      <c r="EF423" s="158"/>
    </row>
    <row r="424" spans="1:136" s="159" customFormat="1" ht="105" hidden="1" customHeight="1" outlineLevel="2" x14ac:dyDescent="0.25">
      <c r="A424" s="642"/>
      <c r="B424" s="642"/>
      <c r="C424" s="792"/>
      <c r="D424" s="242" t="s">
        <v>658</v>
      </c>
      <c r="E424" s="193" t="s">
        <v>178</v>
      </c>
      <c r="F424" s="194">
        <v>41640</v>
      </c>
      <c r="G424" s="194">
        <v>42369</v>
      </c>
      <c r="H424" s="59"/>
      <c r="I424" s="59"/>
      <c r="J424" s="59"/>
      <c r="K424" s="454"/>
      <c r="L424" s="454"/>
      <c r="M424" s="256"/>
      <c r="N424" s="147"/>
      <c r="O424" s="147"/>
      <c r="P424" s="464"/>
      <c r="Q424" s="464"/>
      <c r="R424" s="464"/>
      <c r="S424" s="464"/>
      <c r="T424" s="482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58"/>
      <c r="BS424" s="158"/>
      <c r="BT424" s="158"/>
      <c r="BU424" s="158"/>
      <c r="BV424" s="158"/>
      <c r="BW424" s="158"/>
      <c r="BX424" s="158"/>
      <c r="BY424" s="158"/>
      <c r="BZ424" s="158"/>
      <c r="CA424" s="158"/>
      <c r="CB424" s="158"/>
      <c r="CC424" s="158"/>
      <c r="CD424" s="158"/>
      <c r="CE424" s="158"/>
      <c r="CF424" s="158"/>
      <c r="CG424" s="158"/>
      <c r="CH424" s="158"/>
      <c r="CI424" s="158"/>
      <c r="CJ424" s="158"/>
      <c r="CK424" s="158"/>
      <c r="CL424" s="158"/>
      <c r="CM424" s="158"/>
      <c r="CN424" s="158"/>
      <c r="CO424" s="158"/>
      <c r="CP424" s="158"/>
      <c r="CQ424" s="158"/>
      <c r="CR424" s="158"/>
      <c r="CS424" s="158"/>
      <c r="CT424" s="158"/>
      <c r="CU424" s="158"/>
      <c r="CV424" s="158"/>
      <c r="CW424" s="158"/>
      <c r="CX424" s="158"/>
      <c r="CY424" s="158"/>
      <c r="CZ424" s="158"/>
      <c r="DA424" s="158"/>
      <c r="DB424" s="158"/>
      <c r="DC424" s="158"/>
      <c r="DD424" s="158"/>
      <c r="DE424" s="158"/>
      <c r="DF424" s="158"/>
      <c r="DG424" s="158"/>
      <c r="DH424" s="158"/>
      <c r="DI424" s="158"/>
      <c r="DJ424" s="158"/>
      <c r="DK424" s="158"/>
      <c r="DL424" s="158"/>
      <c r="DM424" s="158"/>
      <c r="DN424" s="158"/>
      <c r="DO424" s="158"/>
      <c r="DP424" s="158"/>
      <c r="DQ424" s="158"/>
      <c r="DR424" s="158"/>
      <c r="DS424" s="158"/>
      <c r="DT424" s="158"/>
      <c r="DU424" s="158"/>
      <c r="DV424" s="158"/>
      <c r="DW424" s="158"/>
      <c r="DX424" s="158"/>
      <c r="DY424" s="158"/>
      <c r="DZ424" s="158"/>
      <c r="EA424" s="158"/>
      <c r="EB424" s="158"/>
      <c r="EC424" s="158"/>
      <c r="ED424" s="158"/>
      <c r="EE424" s="158"/>
      <c r="EF424" s="158"/>
    </row>
    <row r="425" spans="1:136" s="159" customFormat="1" ht="27.75" hidden="1" customHeight="1" outlineLevel="2" x14ac:dyDescent="0.25">
      <c r="A425" s="639"/>
      <c r="B425" s="640"/>
      <c r="C425" s="658" t="s">
        <v>186</v>
      </c>
      <c r="D425" s="659"/>
      <c r="E425" s="659"/>
      <c r="F425" s="659"/>
      <c r="G425" s="660"/>
      <c r="H425" s="212" t="s">
        <v>405</v>
      </c>
      <c r="I425" s="212" t="s">
        <v>322</v>
      </c>
      <c r="J425" s="212" t="s">
        <v>27</v>
      </c>
      <c r="K425" s="212" t="s">
        <v>623</v>
      </c>
      <c r="L425" s="212" t="s">
        <v>694</v>
      </c>
      <c r="M425" s="256"/>
      <c r="N425" s="253">
        <v>0</v>
      </c>
      <c r="O425" s="253">
        <v>0</v>
      </c>
      <c r="P425" s="259"/>
      <c r="Q425" s="259"/>
      <c r="R425" s="259"/>
      <c r="S425" s="259"/>
      <c r="T425" s="171">
        <v>2</v>
      </c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58"/>
      <c r="BS425" s="158"/>
      <c r="BT425" s="158"/>
      <c r="BU425" s="158"/>
      <c r="BV425" s="158"/>
      <c r="BW425" s="158"/>
      <c r="BX425" s="158"/>
      <c r="BY425" s="158"/>
      <c r="BZ425" s="158"/>
      <c r="CA425" s="158"/>
      <c r="CB425" s="158"/>
      <c r="CC425" s="158"/>
      <c r="CD425" s="158"/>
      <c r="CE425" s="158"/>
      <c r="CF425" s="158"/>
      <c r="CG425" s="158"/>
      <c r="CH425" s="158"/>
      <c r="CI425" s="158"/>
      <c r="CJ425" s="158"/>
      <c r="CK425" s="158"/>
      <c r="CL425" s="158"/>
      <c r="CM425" s="158"/>
      <c r="CN425" s="158"/>
      <c r="CO425" s="158"/>
      <c r="CP425" s="158"/>
      <c r="CQ425" s="158"/>
      <c r="CR425" s="158"/>
      <c r="CS425" s="158"/>
      <c r="CT425" s="158"/>
      <c r="CU425" s="158"/>
      <c r="CV425" s="158"/>
      <c r="CW425" s="158"/>
      <c r="CX425" s="158"/>
      <c r="CY425" s="158"/>
      <c r="CZ425" s="158"/>
      <c r="DA425" s="158"/>
      <c r="DB425" s="158"/>
      <c r="DC425" s="158"/>
      <c r="DD425" s="158"/>
      <c r="DE425" s="158"/>
      <c r="DF425" s="158"/>
      <c r="DG425" s="158"/>
      <c r="DH425" s="158"/>
      <c r="DI425" s="158"/>
      <c r="DJ425" s="158"/>
      <c r="DK425" s="158"/>
      <c r="DL425" s="158"/>
      <c r="DM425" s="158"/>
      <c r="DN425" s="158"/>
      <c r="DO425" s="158"/>
      <c r="DP425" s="158"/>
      <c r="DQ425" s="158"/>
      <c r="DR425" s="158"/>
      <c r="DS425" s="158"/>
      <c r="DT425" s="158"/>
      <c r="DU425" s="158"/>
      <c r="DV425" s="158"/>
      <c r="DW425" s="158"/>
      <c r="DX425" s="158"/>
      <c r="DY425" s="158"/>
      <c r="DZ425" s="158"/>
      <c r="EA425" s="158"/>
      <c r="EB425" s="158"/>
      <c r="EC425" s="158"/>
      <c r="ED425" s="158"/>
      <c r="EE425" s="158"/>
      <c r="EF425" s="158"/>
    </row>
    <row r="426" spans="1:136" s="159" customFormat="1" ht="73.5" hidden="1" customHeight="1" x14ac:dyDescent="0.25">
      <c r="A426" s="684" t="s">
        <v>318</v>
      </c>
      <c r="B426" s="689" t="s">
        <v>541</v>
      </c>
      <c r="C426" s="643" t="s">
        <v>175</v>
      </c>
      <c r="D426" s="190" t="s">
        <v>658</v>
      </c>
      <c r="E426" s="173" t="s">
        <v>178</v>
      </c>
      <c r="F426" s="174">
        <v>41640</v>
      </c>
      <c r="G426" s="174">
        <v>43100</v>
      </c>
      <c r="H426" s="684" t="s">
        <v>405</v>
      </c>
      <c r="I426" s="684" t="s">
        <v>322</v>
      </c>
      <c r="J426" s="684" t="s">
        <v>263</v>
      </c>
      <c r="K426" s="684"/>
      <c r="L426" s="684"/>
      <c r="M426" s="256"/>
      <c r="N426" s="456"/>
      <c r="O426" s="456"/>
      <c r="P426" s="791"/>
      <c r="Q426" s="791"/>
      <c r="R426" s="791"/>
      <c r="S426" s="791"/>
      <c r="T426" s="708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58"/>
      <c r="BS426" s="158"/>
      <c r="BT426" s="158"/>
      <c r="BU426" s="158"/>
      <c r="BV426" s="158"/>
      <c r="BW426" s="158"/>
      <c r="BX426" s="158"/>
      <c r="BY426" s="158"/>
      <c r="BZ426" s="158"/>
      <c r="CA426" s="158"/>
      <c r="CB426" s="158"/>
      <c r="CC426" s="158"/>
      <c r="CD426" s="158"/>
      <c r="CE426" s="158"/>
      <c r="CF426" s="158"/>
      <c r="CG426" s="158"/>
      <c r="CH426" s="158"/>
      <c r="CI426" s="158"/>
      <c r="CJ426" s="158"/>
      <c r="CK426" s="158"/>
      <c r="CL426" s="158"/>
      <c r="CM426" s="158"/>
      <c r="CN426" s="158"/>
      <c r="CO426" s="158"/>
      <c r="CP426" s="158"/>
      <c r="CQ426" s="158"/>
      <c r="CR426" s="158"/>
      <c r="CS426" s="158"/>
      <c r="CT426" s="158"/>
      <c r="CU426" s="158"/>
      <c r="CV426" s="158"/>
      <c r="CW426" s="158"/>
      <c r="CX426" s="158"/>
      <c r="CY426" s="158"/>
      <c r="CZ426" s="158"/>
      <c r="DA426" s="158"/>
      <c r="DB426" s="158"/>
      <c r="DC426" s="158"/>
      <c r="DD426" s="158"/>
      <c r="DE426" s="158"/>
      <c r="DF426" s="158"/>
      <c r="DG426" s="158"/>
      <c r="DH426" s="158"/>
      <c r="DI426" s="158"/>
      <c r="DJ426" s="158"/>
      <c r="DK426" s="158"/>
      <c r="DL426" s="158"/>
      <c r="DM426" s="158"/>
      <c r="DN426" s="158"/>
      <c r="DO426" s="158"/>
      <c r="DP426" s="158"/>
      <c r="DQ426" s="158"/>
    </row>
    <row r="427" spans="1:136" s="159" customFormat="1" ht="98.25" hidden="1" customHeight="1" x14ac:dyDescent="0.25">
      <c r="A427" s="684"/>
      <c r="B427" s="689"/>
      <c r="C427" s="643"/>
      <c r="D427" s="192" t="s">
        <v>398</v>
      </c>
      <c r="E427" s="193" t="s">
        <v>264</v>
      </c>
      <c r="F427" s="194">
        <v>41640</v>
      </c>
      <c r="G427" s="194">
        <v>42004</v>
      </c>
      <c r="H427" s="684"/>
      <c r="I427" s="684"/>
      <c r="J427" s="684"/>
      <c r="K427" s="684"/>
      <c r="L427" s="684"/>
      <c r="M427" s="146"/>
      <c r="N427" s="458"/>
      <c r="O427" s="458"/>
      <c r="P427" s="791"/>
      <c r="Q427" s="791"/>
      <c r="R427" s="791"/>
      <c r="S427" s="791"/>
      <c r="T427" s="708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58"/>
      <c r="BS427" s="158"/>
      <c r="BT427" s="158"/>
      <c r="BU427" s="158"/>
      <c r="BV427" s="158"/>
      <c r="BW427" s="158"/>
      <c r="BX427" s="158"/>
      <c r="BY427" s="158"/>
      <c r="BZ427" s="158"/>
      <c r="CA427" s="158"/>
      <c r="CB427" s="158"/>
      <c r="CC427" s="158"/>
      <c r="CD427" s="158"/>
      <c r="CE427" s="158"/>
      <c r="CF427" s="158"/>
      <c r="CG427" s="158"/>
      <c r="CH427" s="158"/>
      <c r="CI427" s="158"/>
      <c r="CJ427" s="158"/>
      <c r="CK427" s="158"/>
      <c r="CL427" s="158"/>
      <c r="CM427" s="158"/>
      <c r="CN427" s="158"/>
      <c r="CO427" s="158"/>
      <c r="CP427" s="158"/>
      <c r="CQ427" s="158"/>
      <c r="CR427" s="158"/>
      <c r="CS427" s="158"/>
      <c r="CT427" s="158"/>
      <c r="CU427" s="158"/>
      <c r="CV427" s="158"/>
      <c r="CW427" s="158"/>
      <c r="CX427" s="158"/>
      <c r="CY427" s="158"/>
      <c r="CZ427" s="158"/>
      <c r="DA427" s="158"/>
      <c r="DB427" s="158"/>
      <c r="DC427" s="158"/>
      <c r="DD427" s="158"/>
      <c r="DE427" s="158"/>
      <c r="DF427" s="158"/>
      <c r="DG427" s="158"/>
      <c r="DH427" s="158"/>
      <c r="DI427" s="158"/>
      <c r="DJ427" s="158"/>
      <c r="DK427" s="158"/>
      <c r="DL427" s="158"/>
      <c r="DM427" s="158"/>
      <c r="DN427" s="158"/>
      <c r="DO427" s="158"/>
      <c r="DP427" s="158"/>
      <c r="DQ427" s="158"/>
    </row>
    <row r="428" spans="1:136" s="159" customFormat="1" ht="18" hidden="1" customHeight="1" x14ac:dyDescent="0.25">
      <c r="A428" s="692"/>
      <c r="B428" s="692"/>
      <c r="C428" s="679" t="s">
        <v>186</v>
      </c>
      <c r="D428" s="679"/>
      <c r="E428" s="679"/>
      <c r="F428" s="679"/>
      <c r="G428" s="679"/>
      <c r="H428" s="187" t="s">
        <v>405</v>
      </c>
      <c r="I428" s="187" t="s">
        <v>322</v>
      </c>
      <c r="J428" s="187" t="s">
        <v>263</v>
      </c>
      <c r="K428" s="187" t="s">
        <v>623</v>
      </c>
      <c r="L428" s="187" t="s">
        <v>694</v>
      </c>
      <c r="M428" s="146"/>
      <c r="N428" s="256"/>
      <c r="O428" s="256"/>
      <c r="P428" s="146"/>
      <c r="Q428" s="146"/>
      <c r="R428" s="146"/>
      <c r="S428" s="146"/>
      <c r="T428" s="176">
        <v>2</v>
      </c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58"/>
      <c r="BS428" s="158"/>
      <c r="BT428" s="158"/>
      <c r="BU428" s="158"/>
      <c r="BV428" s="158"/>
      <c r="BW428" s="158"/>
      <c r="BX428" s="158"/>
      <c r="BY428" s="158"/>
      <c r="BZ428" s="158"/>
      <c r="CA428" s="158"/>
      <c r="CB428" s="158"/>
      <c r="CC428" s="158"/>
      <c r="CD428" s="158"/>
      <c r="CE428" s="158"/>
      <c r="CF428" s="158"/>
      <c r="CG428" s="158"/>
      <c r="CH428" s="158"/>
      <c r="CI428" s="158"/>
      <c r="CJ428" s="158"/>
      <c r="CK428" s="158"/>
      <c r="CL428" s="158"/>
      <c r="CM428" s="158"/>
      <c r="CN428" s="158"/>
      <c r="CO428" s="158"/>
      <c r="CP428" s="158"/>
      <c r="CQ428" s="158"/>
      <c r="CR428" s="158"/>
      <c r="CS428" s="158"/>
      <c r="CT428" s="158"/>
      <c r="CU428" s="158"/>
      <c r="CV428" s="158"/>
      <c r="CW428" s="158"/>
      <c r="CX428" s="158"/>
      <c r="CY428" s="158"/>
      <c r="CZ428" s="158"/>
      <c r="DA428" s="158"/>
      <c r="DB428" s="158"/>
      <c r="DC428" s="158"/>
      <c r="DD428" s="158"/>
      <c r="DE428" s="158"/>
      <c r="DF428" s="158"/>
      <c r="DG428" s="158"/>
      <c r="DH428" s="158"/>
      <c r="DI428" s="158"/>
      <c r="DJ428" s="158"/>
      <c r="DK428" s="158"/>
      <c r="DL428" s="158"/>
      <c r="DM428" s="158"/>
      <c r="DN428" s="158"/>
      <c r="DO428" s="158"/>
      <c r="DP428" s="158"/>
      <c r="DQ428" s="158"/>
    </row>
    <row r="429" spans="1:136" s="159" customFormat="1" ht="71.25" hidden="1" customHeight="1" x14ac:dyDescent="0.25">
      <c r="A429" s="684" t="s">
        <v>318</v>
      </c>
      <c r="B429" s="689" t="s">
        <v>542</v>
      </c>
      <c r="C429" s="643" t="s">
        <v>155</v>
      </c>
      <c r="D429" s="190" t="s">
        <v>658</v>
      </c>
      <c r="E429" s="173" t="s">
        <v>178</v>
      </c>
      <c r="F429" s="174">
        <v>41640</v>
      </c>
      <c r="G429" s="174">
        <v>43100</v>
      </c>
      <c r="H429" s="684" t="s">
        <v>405</v>
      </c>
      <c r="I429" s="684" t="s">
        <v>322</v>
      </c>
      <c r="J429" s="684" t="s">
        <v>265</v>
      </c>
      <c r="K429" s="684"/>
      <c r="L429" s="684"/>
      <c r="M429" s="146"/>
      <c r="N429" s="456"/>
      <c r="O429" s="456"/>
      <c r="P429" s="791"/>
      <c r="Q429" s="791"/>
      <c r="R429" s="791"/>
      <c r="S429" s="791"/>
      <c r="T429" s="708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58"/>
      <c r="BS429" s="158"/>
      <c r="BT429" s="158"/>
      <c r="BU429" s="158"/>
      <c r="BV429" s="158"/>
      <c r="BW429" s="158"/>
      <c r="BX429" s="158"/>
      <c r="BY429" s="158"/>
      <c r="BZ429" s="158"/>
      <c r="CA429" s="158"/>
      <c r="CB429" s="158"/>
      <c r="CC429" s="158"/>
      <c r="CD429" s="158"/>
      <c r="CE429" s="158"/>
      <c r="CF429" s="158"/>
      <c r="CG429" s="158"/>
      <c r="CH429" s="158"/>
      <c r="CI429" s="158"/>
      <c r="CJ429" s="158"/>
      <c r="CK429" s="158"/>
      <c r="CL429" s="158"/>
      <c r="CM429" s="158"/>
      <c r="CN429" s="158"/>
      <c r="CO429" s="158"/>
      <c r="CP429" s="158"/>
      <c r="CQ429" s="158"/>
      <c r="CR429" s="158"/>
      <c r="CS429" s="158"/>
      <c r="CT429" s="158"/>
      <c r="CU429" s="158"/>
      <c r="CV429" s="158"/>
      <c r="CW429" s="158"/>
      <c r="CX429" s="158"/>
      <c r="CY429" s="158"/>
      <c r="CZ429" s="158"/>
      <c r="DA429" s="158"/>
      <c r="DB429" s="158"/>
      <c r="DC429" s="158"/>
      <c r="DD429" s="158"/>
      <c r="DE429" s="158"/>
      <c r="DF429" s="158"/>
      <c r="DG429" s="158"/>
      <c r="DH429" s="158"/>
      <c r="DI429" s="158"/>
      <c r="DJ429" s="158"/>
      <c r="DK429" s="158"/>
      <c r="DL429" s="158"/>
      <c r="DM429" s="158"/>
      <c r="DN429" s="158"/>
      <c r="DO429" s="158"/>
      <c r="DP429" s="158"/>
      <c r="DQ429" s="158"/>
    </row>
    <row r="430" spans="1:136" s="159" customFormat="1" ht="96" hidden="1" customHeight="1" x14ac:dyDescent="0.25">
      <c r="A430" s="684"/>
      <c r="B430" s="689"/>
      <c r="C430" s="643"/>
      <c r="D430" s="192" t="s">
        <v>401</v>
      </c>
      <c r="E430" s="193" t="s">
        <v>264</v>
      </c>
      <c r="F430" s="194">
        <v>41640</v>
      </c>
      <c r="G430" s="194">
        <v>42004</v>
      </c>
      <c r="H430" s="684"/>
      <c r="I430" s="684"/>
      <c r="J430" s="684"/>
      <c r="K430" s="684"/>
      <c r="L430" s="684"/>
      <c r="M430" s="146"/>
      <c r="N430" s="458"/>
      <c r="O430" s="458"/>
      <c r="P430" s="791"/>
      <c r="Q430" s="791"/>
      <c r="R430" s="791"/>
      <c r="S430" s="791"/>
      <c r="T430" s="708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58"/>
      <c r="BS430" s="158"/>
      <c r="BT430" s="158"/>
      <c r="BU430" s="158"/>
      <c r="BV430" s="158"/>
      <c r="BW430" s="158"/>
      <c r="BX430" s="158"/>
      <c r="BY430" s="158"/>
      <c r="BZ430" s="158"/>
      <c r="CA430" s="158"/>
      <c r="CB430" s="158"/>
      <c r="CC430" s="158"/>
      <c r="CD430" s="158"/>
      <c r="CE430" s="158"/>
      <c r="CF430" s="158"/>
      <c r="CG430" s="158"/>
      <c r="CH430" s="158"/>
      <c r="CI430" s="158"/>
      <c r="CJ430" s="158"/>
      <c r="CK430" s="158"/>
      <c r="CL430" s="158"/>
      <c r="CM430" s="158"/>
      <c r="CN430" s="158"/>
      <c r="CO430" s="158"/>
      <c r="CP430" s="158"/>
      <c r="CQ430" s="158"/>
      <c r="CR430" s="158"/>
      <c r="CS430" s="158"/>
      <c r="CT430" s="158"/>
      <c r="CU430" s="158"/>
      <c r="CV430" s="158"/>
      <c r="CW430" s="158"/>
      <c r="CX430" s="158"/>
      <c r="CY430" s="158"/>
      <c r="CZ430" s="158"/>
      <c r="DA430" s="158"/>
      <c r="DB430" s="158"/>
      <c r="DC430" s="158"/>
      <c r="DD430" s="158"/>
      <c r="DE430" s="158"/>
      <c r="DF430" s="158"/>
      <c r="DG430" s="158"/>
      <c r="DH430" s="158"/>
      <c r="DI430" s="158"/>
      <c r="DJ430" s="158"/>
      <c r="DK430" s="158"/>
      <c r="DL430" s="158"/>
      <c r="DM430" s="158"/>
      <c r="DN430" s="158"/>
      <c r="DO430" s="158"/>
      <c r="DP430" s="158"/>
      <c r="DQ430" s="158"/>
    </row>
    <row r="431" spans="1:136" s="159" customFormat="1" ht="18" hidden="1" customHeight="1" x14ac:dyDescent="0.25">
      <c r="A431" s="692"/>
      <c r="B431" s="692"/>
      <c r="C431" s="679" t="s">
        <v>186</v>
      </c>
      <c r="D431" s="789"/>
      <c r="E431" s="789"/>
      <c r="F431" s="789"/>
      <c r="G431" s="789"/>
      <c r="H431" s="187" t="s">
        <v>405</v>
      </c>
      <c r="I431" s="187" t="s">
        <v>322</v>
      </c>
      <c r="J431" s="187" t="s">
        <v>265</v>
      </c>
      <c r="K431" s="187" t="s">
        <v>623</v>
      </c>
      <c r="L431" s="187" t="s">
        <v>694</v>
      </c>
      <c r="M431" s="146"/>
      <c r="N431" s="256"/>
      <c r="O431" s="256"/>
      <c r="P431" s="146"/>
      <c r="Q431" s="146"/>
      <c r="R431" s="146"/>
      <c r="S431" s="146"/>
      <c r="T431" s="176">
        <v>2</v>
      </c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58"/>
      <c r="BS431" s="158"/>
      <c r="BT431" s="158"/>
      <c r="BU431" s="158"/>
      <c r="BV431" s="158"/>
      <c r="BW431" s="158"/>
      <c r="BX431" s="158"/>
      <c r="BY431" s="158"/>
      <c r="BZ431" s="158"/>
      <c r="CA431" s="158"/>
      <c r="CB431" s="158"/>
      <c r="CC431" s="158"/>
      <c r="CD431" s="158"/>
      <c r="CE431" s="158"/>
      <c r="CF431" s="158"/>
      <c r="CG431" s="158"/>
      <c r="CH431" s="158"/>
      <c r="CI431" s="158"/>
      <c r="CJ431" s="158"/>
      <c r="CK431" s="158"/>
      <c r="CL431" s="158"/>
      <c r="CM431" s="158"/>
      <c r="CN431" s="158"/>
      <c r="CO431" s="158"/>
      <c r="CP431" s="158"/>
      <c r="CQ431" s="158"/>
      <c r="CR431" s="158"/>
      <c r="CS431" s="158"/>
      <c r="CT431" s="158"/>
      <c r="CU431" s="158"/>
      <c r="CV431" s="158"/>
      <c r="CW431" s="158"/>
      <c r="CX431" s="158"/>
      <c r="CY431" s="158"/>
      <c r="CZ431" s="158"/>
      <c r="DA431" s="158"/>
      <c r="DB431" s="158"/>
      <c r="DC431" s="158"/>
      <c r="DD431" s="158"/>
      <c r="DE431" s="158"/>
      <c r="DF431" s="158"/>
      <c r="DG431" s="158"/>
      <c r="DH431" s="158"/>
      <c r="DI431" s="158"/>
      <c r="DJ431" s="158"/>
      <c r="DK431" s="158"/>
      <c r="DL431" s="158"/>
      <c r="DM431" s="158"/>
      <c r="DN431" s="158"/>
      <c r="DO431" s="158"/>
      <c r="DP431" s="158"/>
      <c r="DQ431" s="158"/>
    </row>
    <row r="432" spans="1:136" s="159" customFormat="1" ht="44.25" customHeight="1" x14ac:dyDescent="0.25">
      <c r="A432" s="641">
        <v>603</v>
      </c>
      <c r="B432" s="641" t="s">
        <v>1059</v>
      </c>
      <c r="C432" s="646" t="s">
        <v>101</v>
      </c>
      <c r="D432" s="673" t="s">
        <v>1012</v>
      </c>
      <c r="E432" s="251"/>
      <c r="F432" s="175"/>
      <c r="G432" s="175"/>
      <c r="H432" s="455" t="s">
        <v>405</v>
      </c>
      <c r="I432" s="455" t="s">
        <v>322</v>
      </c>
      <c r="J432" s="455" t="s">
        <v>469</v>
      </c>
      <c r="K432" s="455" t="s">
        <v>262</v>
      </c>
      <c r="L432" s="455"/>
      <c r="M432" s="462">
        <f>M434</f>
        <v>273</v>
      </c>
      <c r="N432" s="459">
        <f>N434</f>
        <v>82.419229999999999</v>
      </c>
      <c r="O432" s="459">
        <f>O434</f>
        <v>81.759519999999995</v>
      </c>
      <c r="P432" s="462"/>
      <c r="Q432" s="462"/>
      <c r="R432" s="462"/>
      <c r="S432" s="462"/>
      <c r="T432" s="480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58"/>
      <c r="BS432" s="158"/>
      <c r="BT432" s="158"/>
      <c r="BU432" s="158"/>
      <c r="BV432" s="158"/>
      <c r="BW432" s="158"/>
      <c r="BX432" s="158"/>
      <c r="BY432" s="158"/>
      <c r="BZ432" s="158"/>
      <c r="CA432" s="158"/>
      <c r="CB432" s="158"/>
      <c r="CC432" s="158"/>
      <c r="CD432" s="158"/>
      <c r="CE432" s="158"/>
      <c r="CF432" s="158"/>
      <c r="CG432" s="158"/>
      <c r="CH432" s="158"/>
      <c r="CI432" s="158"/>
      <c r="CJ432" s="158"/>
      <c r="CK432" s="158"/>
      <c r="CL432" s="158"/>
      <c r="CM432" s="158"/>
      <c r="CN432" s="158"/>
      <c r="CO432" s="158"/>
      <c r="CP432" s="158"/>
      <c r="CQ432" s="158"/>
      <c r="CR432" s="158"/>
      <c r="CS432" s="158"/>
      <c r="CT432" s="158"/>
      <c r="CU432" s="158"/>
      <c r="CV432" s="158"/>
      <c r="CW432" s="158"/>
      <c r="CX432" s="158"/>
      <c r="CY432" s="158"/>
      <c r="CZ432" s="158"/>
      <c r="DA432" s="158"/>
      <c r="DB432" s="158"/>
      <c r="DC432" s="158"/>
      <c r="DD432" s="158"/>
      <c r="DE432" s="158"/>
      <c r="DF432" s="158"/>
      <c r="DG432" s="158"/>
      <c r="DH432" s="158"/>
      <c r="DI432" s="158"/>
      <c r="DJ432" s="158"/>
      <c r="DK432" s="158"/>
      <c r="DL432" s="158"/>
      <c r="DM432" s="158"/>
      <c r="DN432" s="158"/>
      <c r="DO432" s="158"/>
      <c r="DP432" s="158"/>
      <c r="DQ432" s="158"/>
    </row>
    <row r="433" spans="1:136" s="159" customFormat="1" ht="72.75" customHeight="1" x14ac:dyDescent="0.25">
      <c r="A433" s="642"/>
      <c r="B433" s="642"/>
      <c r="C433" s="647"/>
      <c r="D433" s="674"/>
      <c r="E433" s="193" t="s">
        <v>178</v>
      </c>
      <c r="F433" s="194">
        <v>42370</v>
      </c>
      <c r="G433" s="194">
        <v>44561</v>
      </c>
      <c r="H433" s="454"/>
      <c r="I433" s="454"/>
      <c r="J433" s="454"/>
      <c r="K433" s="454"/>
      <c r="L433" s="454"/>
      <c r="M433" s="464"/>
      <c r="N433" s="461"/>
      <c r="O433" s="461"/>
      <c r="P433" s="464"/>
      <c r="Q433" s="464"/>
      <c r="R433" s="464"/>
      <c r="S433" s="464"/>
      <c r="T433" s="482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58"/>
      <c r="BS433" s="158"/>
      <c r="BT433" s="158"/>
      <c r="BU433" s="158"/>
      <c r="BV433" s="158"/>
      <c r="BW433" s="158"/>
      <c r="BX433" s="158"/>
      <c r="BY433" s="158"/>
      <c r="BZ433" s="158"/>
      <c r="CA433" s="158"/>
      <c r="CB433" s="158"/>
      <c r="CC433" s="158"/>
      <c r="CD433" s="158"/>
      <c r="CE433" s="158"/>
      <c r="CF433" s="158"/>
      <c r="CG433" s="158"/>
      <c r="CH433" s="158"/>
      <c r="CI433" s="158"/>
      <c r="CJ433" s="158"/>
      <c r="CK433" s="158"/>
      <c r="CL433" s="158"/>
      <c r="CM433" s="158"/>
      <c r="CN433" s="158"/>
      <c r="CO433" s="158"/>
      <c r="CP433" s="158"/>
      <c r="CQ433" s="158"/>
      <c r="CR433" s="158"/>
      <c r="CS433" s="158"/>
      <c r="CT433" s="158"/>
      <c r="CU433" s="158"/>
      <c r="CV433" s="158"/>
      <c r="CW433" s="158"/>
      <c r="CX433" s="158"/>
      <c r="CY433" s="158"/>
      <c r="CZ433" s="158"/>
      <c r="DA433" s="158"/>
      <c r="DB433" s="158"/>
      <c r="DC433" s="158"/>
      <c r="DD433" s="158"/>
      <c r="DE433" s="158"/>
      <c r="DF433" s="158"/>
      <c r="DG433" s="158"/>
      <c r="DH433" s="158"/>
      <c r="DI433" s="158"/>
      <c r="DJ433" s="158"/>
      <c r="DK433" s="158"/>
      <c r="DL433" s="158"/>
      <c r="DM433" s="158"/>
      <c r="DN433" s="158"/>
      <c r="DO433" s="158"/>
      <c r="DP433" s="158"/>
      <c r="DQ433" s="158"/>
    </row>
    <row r="434" spans="1:136" s="11" customFormat="1" ht="30" customHeight="1" x14ac:dyDescent="0.25">
      <c r="A434" s="656"/>
      <c r="B434" s="657"/>
      <c r="C434" s="658" t="s">
        <v>638</v>
      </c>
      <c r="D434" s="659"/>
      <c r="E434" s="659"/>
      <c r="F434" s="659"/>
      <c r="G434" s="660"/>
      <c r="H434" s="233" t="s">
        <v>405</v>
      </c>
      <c r="I434" s="187" t="s">
        <v>322</v>
      </c>
      <c r="J434" s="187" t="s">
        <v>469</v>
      </c>
      <c r="K434" s="187" t="s">
        <v>262</v>
      </c>
      <c r="L434" s="187" t="s">
        <v>751</v>
      </c>
      <c r="M434" s="146">
        <v>273</v>
      </c>
      <c r="N434" s="253">
        <v>82.419229999999999</v>
      </c>
      <c r="O434" s="253">
        <v>81.759519999999995</v>
      </c>
      <c r="P434" s="259"/>
      <c r="Q434" s="259"/>
      <c r="R434" s="259"/>
      <c r="S434" s="259"/>
      <c r="T434" s="171">
        <v>2</v>
      </c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24"/>
      <c r="DS434" s="124"/>
      <c r="DT434" s="124"/>
      <c r="DU434" s="124"/>
      <c r="DV434" s="124"/>
      <c r="DW434" s="124"/>
      <c r="DX434" s="124"/>
      <c r="DY434" s="124"/>
      <c r="DZ434" s="124"/>
      <c r="EA434" s="124"/>
      <c r="EB434" s="124"/>
      <c r="EC434" s="124"/>
      <c r="ED434" s="124"/>
      <c r="EE434" s="124"/>
      <c r="EF434" s="124"/>
    </row>
    <row r="435" spans="1:136" s="162" customFormat="1" ht="66" customHeight="1" x14ac:dyDescent="0.25">
      <c r="A435" s="641">
        <v>603</v>
      </c>
      <c r="B435" s="641" t="s">
        <v>1115</v>
      </c>
      <c r="C435" s="646" t="s">
        <v>835</v>
      </c>
      <c r="D435" s="673" t="s">
        <v>1013</v>
      </c>
      <c r="E435" s="648" t="s">
        <v>178</v>
      </c>
      <c r="F435" s="650">
        <v>42370</v>
      </c>
      <c r="G435" s="650">
        <v>44561</v>
      </c>
      <c r="H435" s="455" t="s">
        <v>305</v>
      </c>
      <c r="I435" s="455" t="s">
        <v>138</v>
      </c>
      <c r="J435" s="455" t="s">
        <v>836</v>
      </c>
      <c r="K435" s="455" t="s">
        <v>262</v>
      </c>
      <c r="L435" s="455"/>
      <c r="M435" s="462"/>
      <c r="N435" s="459">
        <f>N437</f>
        <v>1372.5</v>
      </c>
      <c r="O435" s="459">
        <f>O437</f>
        <v>992.9</v>
      </c>
      <c r="P435" s="462">
        <f>P437</f>
        <v>0</v>
      </c>
      <c r="Q435" s="462">
        <f t="shared" ref="Q435:S435" si="37">Q437</f>
        <v>0</v>
      </c>
      <c r="R435" s="462">
        <f t="shared" si="37"/>
        <v>3241.3</v>
      </c>
      <c r="S435" s="462">
        <f t="shared" si="37"/>
        <v>0</v>
      </c>
      <c r="T435" s="480"/>
      <c r="U435" s="672"/>
      <c r="V435" s="127"/>
      <c r="W435" s="127"/>
      <c r="X435" s="127"/>
      <c r="Y435" s="127"/>
      <c r="Z435" s="127"/>
      <c r="AA435" s="127"/>
      <c r="AB435" s="127"/>
      <c r="AC435" s="127"/>
      <c r="AD435" s="127"/>
      <c r="AE435" s="127"/>
      <c r="AF435" s="127"/>
      <c r="AG435" s="127"/>
      <c r="AH435" s="127"/>
      <c r="AI435" s="127"/>
      <c r="AJ435" s="127"/>
      <c r="AK435" s="127"/>
      <c r="AL435" s="127"/>
      <c r="AM435" s="127"/>
      <c r="AN435" s="127"/>
      <c r="AO435" s="127"/>
      <c r="AP435" s="127"/>
      <c r="AQ435" s="127"/>
      <c r="AR435" s="127"/>
      <c r="AS435" s="127"/>
      <c r="AT435" s="127"/>
      <c r="AU435" s="127"/>
      <c r="AV435" s="127"/>
      <c r="AW435" s="127"/>
      <c r="AX435" s="127"/>
      <c r="AY435" s="127"/>
      <c r="AZ435" s="127"/>
      <c r="BA435" s="127"/>
      <c r="BB435" s="127"/>
      <c r="BC435" s="127"/>
      <c r="BD435" s="127"/>
      <c r="BE435" s="127"/>
      <c r="BF435" s="127"/>
      <c r="BG435" s="127"/>
      <c r="BH435" s="127"/>
      <c r="BI435" s="127"/>
      <c r="BJ435" s="127"/>
      <c r="BK435" s="127"/>
      <c r="BL435" s="127"/>
      <c r="BM435" s="127"/>
      <c r="BN435" s="127"/>
      <c r="BO435" s="127"/>
      <c r="BP435" s="127"/>
      <c r="BQ435" s="127"/>
      <c r="BR435" s="161"/>
      <c r="BS435" s="161"/>
      <c r="BT435" s="161"/>
      <c r="BU435" s="161"/>
      <c r="BV435" s="161"/>
      <c r="BW435" s="161"/>
      <c r="BX435" s="161"/>
      <c r="BY435" s="161"/>
      <c r="BZ435" s="161"/>
      <c r="CA435" s="161"/>
      <c r="CB435" s="161"/>
      <c r="CC435" s="161"/>
      <c r="CD435" s="161"/>
      <c r="CE435" s="161"/>
      <c r="CF435" s="161"/>
      <c r="CG435" s="161"/>
      <c r="CH435" s="161"/>
      <c r="CI435" s="161"/>
      <c r="CJ435" s="161"/>
      <c r="CK435" s="161"/>
      <c r="CL435" s="161"/>
      <c r="CM435" s="161"/>
      <c r="CN435" s="161"/>
      <c r="CO435" s="161"/>
      <c r="CP435" s="161"/>
      <c r="CQ435" s="161"/>
      <c r="CR435" s="161"/>
      <c r="CS435" s="161"/>
      <c r="CT435" s="161"/>
      <c r="CU435" s="161"/>
      <c r="CV435" s="161"/>
      <c r="CW435" s="161"/>
      <c r="CX435" s="161"/>
      <c r="CY435" s="161"/>
      <c r="CZ435" s="161"/>
      <c r="DA435" s="161"/>
      <c r="DB435" s="161"/>
      <c r="DC435" s="161"/>
      <c r="DD435" s="161"/>
      <c r="DE435" s="161"/>
      <c r="DF435" s="161"/>
      <c r="DG435" s="161"/>
      <c r="DH435" s="161"/>
      <c r="DI435" s="161"/>
      <c r="DJ435" s="161"/>
      <c r="DK435" s="161"/>
      <c r="DL435" s="161"/>
      <c r="DM435" s="161"/>
      <c r="DN435" s="161"/>
      <c r="DO435" s="161"/>
      <c r="DP435" s="161"/>
      <c r="DQ435" s="161"/>
    </row>
    <row r="436" spans="1:136" s="162" customFormat="1" ht="37.5" customHeight="1" x14ac:dyDescent="0.25">
      <c r="A436" s="642"/>
      <c r="B436" s="642"/>
      <c r="C436" s="647"/>
      <c r="D436" s="674"/>
      <c r="E436" s="649"/>
      <c r="F436" s="651"/>
      <c r="G436" s="651"/>
      <c r="H436" s="454"/>
      <c r="I436" s="454"/>
      <c r="J436" s="454"/>
      <c r="K436" s="454"/>
      <c r="L436" s="454"/>
      <c r="M436" s="464"/>
      <c r="N436" s="461"/>
      <c r="O436" s="461"/>
      <c r="P436" s="464"/>
      <c r="Q436" s="464"/>
      <c r="R436" s="464"/>
      <c r="S436" s="464"/>
      <c r="T436" s="482"/>
      <c r="U436" s="672"/>
      <c r="V436" s="127"/>
      <c r="W436" s="127"/>
      <c r="X436" s="127"/>
      <c r="Y436" s="127"/>
      <c r="Z436" s="127"/>
      <c r="AA436" s="127"/>
      <c r="AB436" s="127"/>
      <c r="AC436" s="127"/>
      <c r="AD436" s="127"/>
      <c r="AE436" s="127"/>
      <c r="AF436" s="127"/>
      <c r="AG436" s="127"/>
      <c r="AH436" s="127"/>
      <c r="AI436" s="127"/>
      <c r="AJ436" s="127"/>
      <c r="AK436" s="127"/>
      <c r="AL436" s="127"/>
      <c r="AM436" s="127"/>
      <c r="AN436" s="127"/>
      <c r="AO436" s="127"/>
      <c r="AP436" s="127"/>
      <c r="AQ436" s="127"/>
      <c r="AR436" s="127"/>
      <c r="AS436" s="127"/>
      <c r="AT436" s="127"/>
      <c r="AU436" s="127"/>
      <c r="AV436" s="127"/>
      <c r="AW436" s="127"/>
      <c r="AX436" s="127"/>
      <c r="AY436" s="127"/>
      <c r="AZ436" s="127"/>
      <c r="BA436" s="127"/>
      <c r="BB436" s="127"/>
      <c r="BC436" s="127"/>
      <c r="BD436" s="127"/>
      <c r="BE436" s="127"/>
      <c r="BF436" s="127"/>
      <c r="BG436" s="127"/>
      <c r="BH436" s="127"/>
      <c r="BI436" s="127"/>
      <c r="BJ436" s="127"/>
      <c r="BK436" s="127"/>
      <c r="BL436" s="127"/>
      <c r="BM436" s="127"/>
      <c r="BN436" s="127"/>
      <c r="BO436" s="127"/>
      <c r="BP436" s="127"/>
      <c r="BQ436" s="127"/>
      <c r="BR436" s="161"/>
      <c r="BS436" s="161"/>
      <c r="BT436" s="161"/>
      <c r="BU436" s="161"/>
      <c r="BV436" s="161"/>
      <c r="BW436" s="161"/>
      <c r="BX436" s="161"/>
      <c r="BY436" s="161"/>
      <c r="BZ436" s="161"/>
      <c r="CA436" s="161"/>
      <c r="CB436" s="161"/>
      <c r="CC436" s="161"/>
      <c r="CD436" s="161"/>
      <c r="CE436" s="161"/>
      <c r="CF436" s="161"/>
      <c r="CG436" s="161"/>
      <c r="CH436" s="161"/>
      <c r="CI436" s="161"/>
      <c r="CJ436" s="161"/>
      <c r="CK436" s="161"/>
      <c r="CL436" s="161"/>
      <c r="CM436" s="161"/>
      <c r="CN436" s="161"/>
      <c r="CO436" s="161"/>
      <c r="CP436" s="161"/>
      <c r="CQ436" s="161"/>
      <c r="CR436" s="161"/>
      <c r="CS436" s="161"/>
      <c r="CT436" s="161"/>
      <c r="CU436" s="161"/>
      <c r="CV436" s="161"/>
      <c r="CW436" s="161"/>
      <c r="CX436" s="161"/>
      <c r="CY436" s="161"/>
      <c r="CZ436" s="161"/>
      <c r="DA436" s="161"/>
      <c r="DB436" s="161"/>
      <c r="DC436" s="161"/>
      <c r="DD436" s="161"/>
      <c r="DE436" s="161"/>
      <c r="DF436" s="161"/>
      <c r="DG436" s="161"/>
      <c r="DH436" s="161"/>
      <c r="DI436" s="161"/>
      <c r="DJ436" s="161"/>
      <c r="DK436" s="161"/>
      <c r="DL436" s="161"/>
      <c r="DM436" s="161"/>
      <c r="DN436" s="161"/>
      <c r="DO436" s="161"/>
      <c r="DP436" s="161"/>
      <c r="DQ436" s="161"/>
    </row>
    <row r="437" spans="1:136" s="162" customFormat="1" ht="30" customHeight="1" x14ac:dyDescent="0.25">
      <c r="A437" s="656"/>
      <c r="B437" s="657"/>
      <c r="C437" s="658" t="s">
        <v>638</v>
      </c>
      <c r="D437" s="659"/>
      <c r="E437" s="659"/>
      <c r="F437" s="659"/>
      <c r="G437" s="660"/>
      <c r="H437" s="233" t="s">
        <v>305</v>
      </c>
      <c r="I437" s="187" t="s">
        <v>138</v>
      </c>
      <c r="J437" s="187" t="s">
        <v>836</v>
      </c>
      <c r="K437" s="187" t="s">
        <v>262</v>
      </c>
      <c r="L437" s="187" t="s">
        <v>751</v>
      </c>
      <c r="M437" s="146"/>
      <c r="N437" s="253">
        <v>1372.5</v>
      </c>
      <c r="O437" s="253">
        <v>992.9</v>
      </c>
      <c r="P437" s="259">
        <v>0</v>
      </c>
      <c r="Q437" s="259">
        <v>0</v>
      </c>
      <c r="R437" s="259">
        <v>3241.3</v>
      </c>
      <c r="S437" s="259">
        <v>0</v>
      </c>
      <c r="T437" s="171">
        <v>2</v>
      </c>
      <c r="U437" s="672"/>
      <c r="V437" s="127"/>
      <c r="W437" s="127"/>
      <c r="X437" s="127"/>
      <c r="Y437" s="127"/>
      <c r="Z437" s="127"/>
      <c r="AA437" s="127"/>
      <c r="AB437" s="127"/>
      <c r="AC437" s="127"/>
      <c r="AD437" s="127"/>
      <c r="AE437" s="127"/>
      <c r="AF437" s="127"/>
      <c r="AG437" s="127"/>
      <c r="AH437" s="127"/>
      <c r="AI437" s="127"/>
      <c r="AJ437" s="127"/>
      <c r="AK437" s="127"/>
      <c r="AL437" s="127"/>
      <c r="AM437" s="127"/>
      <c r="AN437" s="127"/>
      <c r="AO437" s="127"/>
      <c r="AP437" s="127"/>
      <c r="AQ437" s="127"/>
      <c r="AR437" s="127"/>
      <c r="AS437" s="127"/>
      <c r="AT437" s="127"/>
      <c r="AU437" s="127"/>
      <c r="AV437" s="127"/>
      <c r="AW437" s="127"/>
      <c r="AX437" s="127"/>
      <c r="AY437" s="127"/>
      <c r="AZ437" s="127"/>
      <c r="BA437" s="127"/>
      <c r="BB437" s="127"/>
      <c r="BC437" s="127"/>
      <c r="BD437" s="127"/>
      <c r="BE437" s="127"/>
      <c r="BF437" s="127"/>
      <c r="BG437" s="127"/>
      <c r="BH437" s="127"/>
      <c r="BI437" s="127"/>
      <c r="BJ437" s="127"/>
      <c r="BK437" s="127"/>
      <c r="BL437" s="127"/>
      <c r="BM437" s="127"/>
      <c r="BN437" s="127"/>
      <c r="BO437" s="127"/>
      <c r="BP437" s="127"/>
      <c r="BQ437" s="127"/>
      <c r="BR437" s="161"/>
      <c r="BS437" s="161"/>
      <c r="BT437" s="161"/>
      <c r="BU437" s="161"/>
      <c r="BV437" s="161"/>
      <c r="BW437" s="161"/>
      <c r="BX437" s="161"/>
      <c r="BY437" s="161"/>
      <c r="BZ437" s="161"/>
      <c r="CA437" s="161"/>
      <c r="CB437" s="161"/>
      <c r="CC437" s="161"/>
      <c r="CD437" s="161"/>
      <c r="CE437" s="161"/>
      <c r="CF437" s="161"/>
      <c r="CG437" s="161"/>
      <c r="CH437" s="161"/>
      <c r="CI437" s="161"/>
      <c r="CJ437" s="161"/>
      <c r="CK437" s="161"/>
      <c r="CL437" s="161"/>
      <c r="CM437" s="161"/>
      <c r="CN437" s="161"/>
      <c r="CO437" s="161"/>
      <c r="CP437" s="161"/>
      <c r="CQ437" s="161"/>
      <c r="CR437" s="161"/>
      <c r="CS437" s="161"/>
      <c r="CT437" s="161"/>
      <c r="CU437" s="161"/>
      <c r="CV437" s="161"/>
      <c r="CW437" s="161"/>
      <c r="CX437" s="161"/>
      <c r="CY437" s="161"/>
      <c r="CZ437" s="161"/>
      <c r="DA437" s="161"/>
      <c r="DB437" s="161"/>
      <c r="DC437" s="161"/>
      <c r="DD437" s="161"/>
      <c r="DE437" s="161"/>
      <c r="DF437" s="161"/>
      <c r="DG437" s="161"/>
      <c r="DH437" s="161"/>
      <c r="DI437" s="161"/>
      <c r="DJ437" s="161"/>
      <c r="DK437" s="161"/>
      <c r="DL437" s="161"/>
      <c r="DM437" s="161"/>
      <c r="DN437" s="161"/>
      <c r="DO437" s="161"/>
      <c r="DP437" s="161"/>
      <c r="DQ437" s="161"/>
    </row>
    <row r="438" spans="1:136" s="162" customFormat="1" ht="66" customHeight="1" x14ac:dyDescent="0.25">
      <c r="A438" s="641">
        <v>603</v>
      </c>
      <c r="B438" s="641" t="s">
        <v>1116</v>
      </c>
      <c r="C438" s="646" t="s">
        <v>799</v>
      </c>
      <c r="D438" s="673" t="s">
        <v>1013</v>
      </c>
      <c r="E438" s="648" t="s">
        <v>178</v>
      </c>
      <c r="F438" s="650">
        <v>42370</v>
      </c>
      <c r="G438" s="650">
        <v>44561</v>
      </c>
      <c r="H438" s="455" t="s">
        <v>405</v>
      </c>
      <c r="I438" s="455" t="s">
        <v>322</v>
      </c>
      <c r="J438" s="455" t="s">
        <v>798</v>
      </c>
      <c r="K438" s="455" t="s">
        <v>262</v>
      </c>
      <c r="L438" s="455"/>
      <c r="M438" s="462"/>
      <c r="N438" s="459">
        <f>N440</f>
        <v>29276</v>
      </c>
      <c r="O438" s="459">
        <f>O440</f>
        <v>29276</v>
      </c>
      <c r="P438" s="462"/>
      <c r="Q438" s="462">
        <f>Q440</f>
        <v>0</v>
      </c>
      <c r="R438" s="462">
        <f t="shared" ref="R438:S438" si="38">R440</f>
        <v>4759.7</v>
      </c>
      <c r="S438" s="462">
        <f t="shared" si="38"/>
        <v>4045</v>
      </c>
      <c r="T438" s="480"/>
      <c r="U438" s="127"/>
      <c r="V438" s="127"/>
      <c r="W438" s="127"/>
      <c r="X438" s="127"/>
      <c r="Y438" s="127"/>
      <c r="Z438" s="127"/>
      <c r="AA438" s="127"/>
      <c r="AB438" s="127"/>
      <c r="AC438" s="127"/>
      <c r="AD438" s="127"/>
      <c r="AE438" s="127"/>
      <c r="AF438" s="127"/>
      <c r="AG438" s="127"/>
      <c r="AH438" s="127"/>
      <c r="AI438" s="127"/>
      <c r="AJ438" s="127"/>
      <c r="AK438" s="127"/>
      <c r="AL438" s="127"/>
      <c r="AM438" s="127"/>
      <c r="AN438" s="127"/>
      <c r="AO438" s="127"/>
      <c r="AP438" s="127"/>
      <c r="AQ438" s="127"/>
      <c r="AR438" s="127"/>
      <c r="AS438" s="127"/>
      <c r="AT438" s="127"/>
      <c r="AU438" s="127"/>
      <c r="AV438" s="127"/>
      <c r="AW438" s="127"/>
      <c r="AX438" s="127"/>
      <c r="AY438" s="127"/>
      <c r="AZ438" s="127"/>
      <c r="BA438" s="127"/>
      <c r="BB438" s="127"/>
      <c r="BC438" s="127"/>
      <c r="BD438" s="127"/>
      <c r="BE438" s="127"/>
      <c r="BF438" s="127"/>
      <c r="BG438" s="127"/>
      <c r="BH438" s="127"/>
      <c r="BI438" s="127"/>
      <c r="BJ438" s="127"/>
      <c r="BK438" s="127"/>
      <c r="BL438" s="127"/>
      <c r="BM438" s="127"/>
      <c r="BN438" s="127"/>
      <c r="BO438" s="127"/>
      <c r="BP438" s="127"/>
      <c r="BQ438" s="127"/>
      <c r="BR438" s="161"/>
      <c r="BS438" s="161"/>
      <c r="BT438" s="161"/>
      <c r="BU438" s="161"/>
      <c r="BV438" s="161"/>
      <c r="BW438" s="161"/>
      <c r="BX438" s="161"/>
      <c r="BY438" s="161"/>
      <c r="BZ438" s="161"/>
      <c r="CA438" s="161"/>
      <c r="CB438" s="161"/>
      <c r="CC438" s="161"/>
      <c r="CD438" s="161"/>
      <c r="CE438" s="161"/>
      <c r="CF438" s="161"/>
      <c r="CG438" s="161"/>
      <c r="CH438" s="161"/>
      <c r="CI438" s="161"/>
      <c r="CJ438" s="161"/>
      <c r="CK438" s="161"/>
      <c r="CL438" s="161"/>
      <c r="CM438" s="161"/>
      <c r="CN438" s="161"/>
      <c r="CO438" s="161"/>
      <c r="CP438" s="161"/>
      <c r="CQ438" s="161"/>
      <c r="CR438" s="161"/>
      <c r="CS438" s="161"/>
      <c r="CT438" s="161"/>
      <c r="CU438" s="161"/>
      <c r="CV438" s="161"/>
      <c r="CW438" s="161"/>
      <c r="CX438" s="161"/>
      <c r="CY438" s="161"/>
      <c r="CZ438" s="161"/>
      <c r="DA438" s="161"/>
      <c r="DB438" s="161"/>
      <c r="DC438" s="161"/>
      <c r="DD438" s="161"/>
      <c r="DE438" s="161"/>
      <c r="DF438" s="161"/>
      <c r="DG438" s="161"/>
      <c r="DH438" s="161"/>
      <c r="DI438" s="161"/>
      <c r="DJ438" s="161"/>
      <c r="DK438" s="161"/>
      <c r="DL438" s="161"/>
      <c r="DM438" s="161"/>
      <c r="DN438" s="161"/>
      <c r="DO438" s="161"/>
      <c r="DP438" s="161"/>
      <c r="DQ438" s="161"/>
    </row>
    <row r="439" spans="1:136" s="162" customFormat="1" ht="18" customHeight="1" x14ac:dyDescent="0.25">
      <c r="A439" s="642"/>
      <c r="B439" s="642"/>
      <c r="C439" s="647"/>
      <c r="D439" s="674"/>
      <c r="E439" s="649"/>
      <c r="F439" s="651"/>
      <c r="G439" s="651"/>
      <c r="H439" s="454"/>
      <c r="I439" s="454"/>
      <c r="J439" s="454"/>
      <c r="K439" s="454"/>
      <c r="L439" s="454"/>
      <c r="M439" s="464"/>
      <c r="N439" s="461"/>
      <c r="O439" s="461"/>
      <c r="P439" s="464"/>
      <c r="Q439" s="464"/>
      <c r="R439" s="464"/>
      <c r="S439" s="464"/>
      <c r="T439" s="482"/>
      <c r="U439" s="127"/>
      <c r="V439" s="127"/>
      <c r="W439" s="127"/>
      <c r="X439" s="127"/>
      <c r="Y439" s="127"/>
      <c r="Z439" s="127"/>
      <c r="AA439" s="127"/>
      <c r="AB439" s="127"/>
      <c r="AC439" s="127"/>
      <c r="AD439" s="127"/>
      <c r="AE439" s="127"/>
      <c r="AF439" s="127"/>
      <c r="AG439" s="127"/>
      <c r="AH439" s="127"/>
      <c r="AI439" s="127"/>
      <c r="AJ439" s="127"/>
      <c r="AK439" s="127"/>
      <c r="AL439" s="127"/>
      <c r="AM439" s="127"/>
      <c r="AN439" s="127"/>
      <c r="AO439" s="127"/>
      <c r="AP439" s="127"/>
      <c r="AQ439" s="127"/>
      <c r="AR439" s="127"/>
      <c r="AS439" s="127"/>
      <c r="AT439" s="127"/>
      <c r="AU439" s="127"/>
      <c r="AV439" s="127"/>
      <c r="AW439" s="127"/>
      <c r="AX439" s="127"/>
      <c r="AY439" s="127"/>
      <c r="AZ439" s="127"/>
      <c r="BA439" s="127"/>
      <c r="BB439" s="127"/>
      <c r="BC439" s="127"/>
      <c r="BD439" s="127"/>
      <c r="BE439" s="127"/>
      <c r="BF439" s="127"/>
      <c r="BG439" s="127"/>
      <c r="BH439" s="127"/>
      <c r="BI439" s="127"/>
      <c r="BJ439" s="127"/>
      <c r="BK439" s="127"/>
      <c r="BL439" s="127"/>
      <c r="BM439" s="127"/>
      <c r="BN439" s="127"/>
      <c r="BO439" s="127"/>
      <c r="BP439" s="127"/>
      <c r="BQ439" s="127"/>
      <c r="BR439" s="161"/>
      <c r="BS439" s="161"/>
      <c r="BT439" s="161"/>
      <c r="BU439" s="161"/>
      <c r="BV439" s="161"/>
      <c r="BW439" s="161"/>
      <c r="BX439" s="161"/>
      <c r="BY439" s="161"/>
      <c r="BZ439" s="161"/>
      <c r="CA439" s="161"/>
      <c r="CB439" s="161"/>
      <c r="CC439" s="161"/>
      <c r="CD439" s="161"/>
      <c r="CE439" s="161"/>
      <c r="CF439" s="161"/>
      <c r="CG439" s="161"/>
      <c r="CH439" s="161"/>
      <c r="CI439" s="161"/>
      <c r="CJ439" s="161"/>
      <c r="CK439" s="161"/>
      <c r="CL439" s="161"/>
      <c r="CM439" s="161"/>
      <c r="CN439" s="161"/>
      <c r="CO439" s="161"/>
      <c r="CP439" s="161"/>
      <c r="CQ439" s="161"/>
      <c r="CR439" s="161"/>
      <c r="CS439" s="161"/>
      <c r="CT439" s="161"/>
      <c r="CU439" s="161"/>
      <c r="CV439" s="161"/>
      <c r="CW439" s="161"/>
      <c r="CX439" s="161"/>
      <c r="CY439" s="161"/>
      <c r="CZ439" s="161"/>
      <c r="DA439" s="161"/>
      <c r="DB439" s="161"/>
      <c r="DC439" s="161"/>
      <c r="DD439" s="161"/>
      <c r="DE439" s="161"/>
      <c r="DF439" s="161"/>
      <c r="DG439" s="161"/>
      <c r="DH439" s="161"/>
      <c r="DI439" s="161"/>
      <c r="DJ439" s="161"/>
      <c r="DK439" s="161"/>
      <c r="DL439" s="161"/>
      <c r="DM439" s="161"/>
      <c r="DN439" s="161"/>
      <c r="DO439" s="161"/>
      <c r="DP439" s="161"/>
      <c r="DQ439" s="161"/>
    </row>
    <row r="440" spans="1:136" s="162" customFormat="1" ht="30" customHeight="1" x14ac:dyDescent="0.25">
      <c r="A440" s="656"/>
      <c r="B440" s="657"/>
      <c r="C440" s="658" t="s">
        <v>638</v>
      </c>
      <c r="D440" s="659"/>
      <c r="E440" s="659"/>
      <c r="F440" s="659"/>
      <c r="G440" s="660"/>
      <c r="H440" s="233" t="s">
        <v>405</v>
      </c>
      <c r="I440" s="187" t="s">
        <v>322</v>
      </c>
      <c r="J440" s="187" t="s">
        <v>798</v>
      </c>
      <c r="K440" s="187" t="s">
        <v>262</v>
      </c>
      <c r="L440" s="187" t="s">
        <v>751</v>
      </c>
      <c r="M440" s="146"/>
      <c r="N440" s="253">
        <v>29276</v>
      </c>
      <c r="O440" s="253">
        <v>29276</v>
      </c>
      <c r="P440" s="259"/>
      <c r="Q440" s="259">
        <v>0</v>
      </c>
      <c r="R440" s="259">
        <v>4759.7</v>
      </c>
      <c r="S440" s="259">
        <v>4045</v>
      </c>
      <c r="T440" s="171">
        <v>2</v>
      </c>
      <c r="U440" s="127"/>
      <c r="V440" s="127"/>
      <c r="W440" s="127"/>
      <c r="X440" s="127"/>
      <c r="Y440" s="127"/>
      <c r="Z440" s="127"/>
      <c r="AA440" s="127"/>
      <c r="AB440" s="127"/>
      <c r="AC440" s="127"/>
      <c r="AD440" s="127"/>
      <c r="AE440" s="127"/>
      <c r="AF440" s="127"/>
      <c r="AG440" s="127"/>
      <c r="AH440" s="127"/>
      <c r="AI440" s="127"/>
      <c r="AJ440" s="127"/>
      <c r="AK440" s="127"/>
      <c r="AL440" s="127"/>
      <c r="AM440" s="127"/>
      <c r="AN440" s="127"/>
      <c r="AO440" s="127"/>
      <c r="AP440" s="127"/>
      <c r="AQ440" s="127"/>
      <c r="AR440" s="127"/>
      <c r="AS440" s="127"/>
      <c r="AT440" s="127"/>
      <c r="AU440" s="127"/>
      <c r="AV440" s="127"/>
      <c r="AW440" s="127"/>
      <c r="AX440" s="127"/>
      <c r="AY440" s="127"/>
      <c r="AZ440" s="127"/>
      <c r="BA440" s="127"/>
      <c r="BB440" s="127"/>
      <c r="BC440" s="127"/>
      <c r="BD440" s="127"/>
      <c r="BE440" s="127"/>
      <c r="BF440" s="127"/>
      <c r="BG440" s="127"/>
      <c r="BH440" s="127"/>
      <c r="BI440" s="127"/>
      <c r="BJ440" s="127"/>
      <c r="BK440" s="127"/>
      <c r="BL440" s="127"/>
      <c r="BM440" s="127"/>
      <c r="BN440" s="127"/>
      <c r="BO440" s="127"/>
      <c r="BP440" s="127"/>
      <c r="BQ440" s="127"/>
      <c r="BR440" s="161"/>
      <c r="BS440" s="161"/>
      <c r="BT440" s="161"/>
      <c r="BU440" s="161"/>
      <c r="BV440" s="161"/>
      <c r="BW440" s="161"/>
      <c r="BX440" s="161"/>
      <c r="BY440" s="161"/>
      <c r="BZ440" s="161"/>
      <c r="CA440" s="161"/>
      <c r="CB440" s="161"/>
      <c r="CC440" s="161"/>
      <c r="CD440" s="161"/>
      <c r="CE440" s="161"/>
      <c r="CF440" s="161"/>
      <c r="CG440" s="161"/>
      <c r="CH440" s="161"/>
      <c r="CI440" s="161"/>
      <c r="CJ440" s="161"/>
      <c r="CK440" s="161"/>
      <c r="CL440" s="161"/>
      <c r="CM440" s="161"/>
      <c r="CN440" s="161"/>
      <c r="CO440" s="161"/>
      <c r="CP440" s="161"/>
      <c r="CQ440" s="161"/>
      <c r="CR440" s="161"/>
      <c r="CS440" s="161"/>
      <c r="CT440" s="161"/>
      <c r="CU440" s="161"/>
      <c r="CV440" s="161"/>
      <c r="CW440" s="161"/>
      <c r="CX440" s="161"/>
      <c r="CY440" s="161"/>
      <c r="CZ440" s="161"/>
      <c r="DA440" s="161"/>
      <c r="DB440" s="161"/>
      <c r="DC440" s="161"/>
      <c r="DD440" s="161"/>
      <c r="DE440" s="161"/>
      <c r="DF440" s="161"/>
      <c r="DG440" s="161"/>
      <c r="DH440" s="161"/>
      <c r="DI440" s="161"/>
      <c r="DJ440" s="161"/>
      <c r="DK440" s="161"/>
      <c r="DL440" s="161"/>
      <c r="DM440" s="161"/>
      <c r="DN440" s="161"/>
      <c r="DO440" s="161"/>
      <c r="DP440" s="161"/>
      <c r="DQ440" s="161"/>
    </row>
    <row r="441" spans="1:136" s="162" customFormat="1" ht="80.25" customHeight="1" x14ac:dyDescent="0.25">
      <c r="A441" s="641">
        <v>603</v>
      </c>
      <c r="B441" s="641" t="s">
        <v>1060</v>
      </c>
      <c r="C441" s="646" t="s">
        <v>835</v>
      </c>
      <c r="D441" s="673" t="s">
        <v>1012</v>
      </c>
      <c r="E441" s="648" t="s">
        <v>178</v>
      </c>
      <c r="F441" s="650">
        <v>42370</v>
      </c>
      <c r="G441" s="650">
        <v>44561</v>
      </c>
      <c r="H441" s="455" t="s">
        <v>305</v>
      </c>
      <c r="I441" s="455" t="s">
        <v>138</v>
      </c>
      <c r="J441" s="455" t="s">
        <v>837</v>
      </c>
      <c r="K441" s="455" t="s">
        <v>262</v>
      </c>
      <c r="L441" s="455"/>
      <c r="M441" s="462"/>
      <c r="N441" s="459">
        <f>N443</f>
        <v>110.42100000000001</v>
      </c>
      <c r="O441" s="459">
        <f>O443</f>
        <v>110.42100000000001</v>
      </c>
      <c r="P441" s="462"/>
      <c r="Q441" s="462">
        <f>Q443</f>
        <v>0</v>
      </c>
      <c r="R441" s="462">
        <f t="shared" ref="R441:S441" si="39">R443</f>
        <v>844.7</v>
      </c>
      <c r="S441" s="462">
        <f t="shared" si="39"/>
        <v>0</v>
      </c>
      <c r="T441" s="480"/>
      <c r="U441" s="127"/>
      <c r="V441" s="127"/>
      <c r="W441" s="127"/>
      <c r="X441" s="127"/>
      <c r="Y441" s="127"/>
      <c r="Z441" s="127"/>
      <c r="AA441" s="127"/>
      <c r="AB441" s="127"/>
      <c r="AC441" s="127"/>
      <c r="AD441" s="127"/>
      <c r="AE441" s="127"/>
      <c r="AF441" s="127"/>
      <c r="AG441" s="127"/>
      <c r="AH441" s="127"/>
      <c r="AI441" s="127"/>
      <c r="AJ441" s="127"/>
      <c r="AK441" s="127"/>
      <c r="AL441" s="127"/>
      <c r="AM441" s="127"/>
      <c r="AN441" s="127"/>
      <c r="AO441" s="127"/>
      <c r="AP441" s="127"/>
      <c r="AQ441" s="127"/>
      <c r="AR441" s="127"/>
      <c r="AS441" s="127"/>
      <c r="AT441" s="127"/>
      <c r="AU441" s="127"/>
      <c r="AV441" s="127"/>
      <c r="AW441" s="127"/>
      <c r="AX441" s="127"/>
      <c r="AY441" s="127"/>
      <c r="AZ441" s="127"/>
      <c r="BA441" s="127"/>
      <c r="BB441" s="127"/>
      <c r="BC441" s="127"/>
      <c r="BD441" s="127"/>
      <c r="BE441" s="127"/>
      <c r="BF441" s="127"/>
      <c r="BG441" s="127"/>
      <c r="BH441" s="127"/>
      <c r="BI441" s="127"/>
      <c r="BJ441" s="127"/>
      <c r="BK441" s="127"/>
      <c r="BL441" s="127"/>
      <c r="BM441" s="127"/>
      <c r="BN441" s="127"/>
      <c r="BO441" s="127"/>
      <c r="BP441" s="127"/>
      <c r="BQ441" s="127"/>
      <c r="BR441" s="161"/>
      <c r="BS441" s="161"/>
      <c r="BT441" s="161"/>
      <c r="BU441" s="161"/>
      <c r="BV441" s="161"/>
      <c r="BW441" s="161"/>
      <c r="BX441" s="161"/>
      <c r="BY441" s="161"/>
      <c r="BZ441" s="161"/>
      <c r="CA441" s="161"/>
      <c r="CB441" s="161"/>
      <c r="CC441" s="161"/>
      <c r="CD441" s="161"/>
      <c r="CE441" s="161"/>
      <c r="CF441" s="161"/>
      <c r="CG441" s="161"/>
      <c r="CH441" s="161"/>
      <c r="CI441" s="161"/>
      <c r="CJ441" s="161"/>
      <c r="CK441" s="161"/>
      <c r="CL441" s="161"/>
      <c r="CM441" s="161"/>
      <c r="CN441" s="161"/>
      <c r="CO441" s="161"/>
      <c r="CP441" s="161"/>
      <c r="CQ441" s="161"/>
      <c r="CR441" s="161"/>
      <c r="CS441" s="161"/>
      <c r="CT441" s="161"/>
      <c r="CU441" s="161"/>
      <c r="CV441" s="161"/>
      <c r="CW441" s="161"/>
      <c r="CX441" s="161"/>
      <c r="CY441" s="161"/>
      <c r="CZ441" s="161"/>
      <c r="DA441" s="161"/>
      <c r="DB441" s="161"/>
      <c r="DC441" s="161"/>
      <c r="DD441" s="161"/>
      <c r="DE441" s="161"/>
      <c r="DF441" s="161"/>
      <c r="DG441" s="161"/>
      <c r="DH441" s="161"/>
      <c r="DI441" s="161"/>
      <c r="DJ441" s="161"/>
      <c r="DK441" s="161"/>
      <c r="DL441" s="161"/>
      <c r="DM441" s="161"/>
      <c r="DN441" s="161"/>
      <c r="DO441" s="161"/>
      <c r="DP441" s="161"/>
      <c r="DQ441" s="161"/>
    </row>
    <row r="442" spans="1:136" s="162" customFormat="1" ht="56.25" customHeight="1" x14ac:dyDescent="0.25">
      <c r="A442" s="642"/>
      <c r="B442" s="642"/>
      <c r="C442" s="647"/>
      <c r="D442" s="674"/>
      <c r="E442" s="649"/>
      <c r="F442" s="651"/>
      <c r="G442" s="651"/>
      <c r="H442" s="454"/>
      <c r="I442" s="454"/>
      <c r="J442" s="454"/>
      <c r="K442" s="454"/>
      <c r="L442" s="454"/>
      <c r="M442" s="464"/>
      <c r="N442" s="461"/>
      <c r="O442" s="461"/>
      <c r="P442" s="464"/>
      <c r="Q442" s="464"/>
      <c r="R442" s="464"/>
      <c r="S442" s="464"/>
      <c r="T442" s="482"/>
      <c r="U442" s="127"/>
      <c r="V442" s="127"/>
      <c r="W442" s="127"/>
      <c r="X442" s="127"/>
      <c r="Y442" s="127"/>
      <c r="Z442" s="127"/>
      <c r="AA442" s="127"/>
      <c r="AB442" s="127"/>
      <c r="AC442" s="127"/>
      <c r="AD442" s="127"/>
      <c r="AE442" s="127"/>
      <c r="AF442" s="127"/>
      <c r="AG442" s="127"/>
      <c r="AH442" s="127"/>
      <c r="AI442" s="127"/>
      <c r="AJ442" s="127"/>
      <c r="AK442" s="127"/>
      <c r="AL442" s="127"/>
      <c r="AM442" s="127"/>
      <c r="AN442" s="127"/>
      <c r="AO442" s="127"/>
      <c r="AP442" s="127"/>
      <c r="AQ442" s="127"/>
      <c r="AR442" s="127"/>
      <c r="AS442" s="127"/>
      <c r="AT442" s="127"/>
      <c r="AU442" s="127"/>
      <c r="AV442" s="127"/>
      <c r="AW442" s="127"/>
      <c r="AX442" s="127"/>
      <c r="AY442" s="127"/>
      <c r="AZ442" s="127"/>
      <c r="BA442" s="127"/>
      <c r="BB442" s="127"/>
      <c r="BC442" s="127"/>
      <c r="BD442" s="127"/>
      <c r="BE442" s="127"/>
      <c r="BF442" s="127"/>
      <c r="BG442" s="127"/>
      <c r="BH442" s="127"/>
      <c r="BI442" s="127"/>
      <c r="BJ442" s="127"/>
      <c r="BK442" s="127"/>
      <c r="BL442" s="127"/>
      <c r="BM442" s="127"/>
      <c r="BN442" s="127"/>
      <c r="BO442" s="127"/>
      <c r="BP442" s="127"/>
      <c r="BQ442" s="127"/>
      <c r="BR442" s="161"/>
      <c r="BS442" s="161"/>
      <c r="BT442" s="161"/>
      <c r="BU442" s="161"/>
      <c r="BV442" s="161"/>
      <c r="BW442" s="161"/>
      <c r="BX442" s="161"/>
      <c r="BY442" s="161"/>
      <c r="BZ442" s="161"/>
      <c r="CA442" s="161"/>
      <c r="CB442" s="161"/>
      <c r="CC442" s="161"/>
      <c r="CD442" s="161"/>
      <c r="CE442" s="161"/>
      <c r="CF442" s="161"/>
      <c r="CG442" s="161"/>
      <c r="CH442" s="161"/>
      <c r="CI442" s="161"/>
      <c r="CJ442" s="161"/>
      <c r="CK442" s="161"/>
      <c r="CL442" s="161"/>
      <c r="CM442" s="161"/>
      <c r="CN442" s="161"/>
      <c r="CO442" s="161"/>
      <c r="CP442" s="161"/>
      <c r="CQ442" s="161"/>
      <c r="CR442" s="161"/>
      <c r="CS442" s="161"/>
      <c r="CT442" s="161"/>
      <c r="CU442" s="161"/>
      <c r="CV442" s="161"/>
      <c r="CW442" s="161"/>
      <c r="CX442" s="161"/>
      <c r="CY442" s="161"/>
      <c r="CZ442" s="161"/>
      <c r="DA442" s="161"/>
      <c r="DB442" s="161"/>
      <c r="DC442" s="161"/>
      <c r="DD442" s="161"/>
      <c r="DE442" s="161"/>
      <c r="DF442" s="161"/>
      <c r="DG442" s="161"/>
      <c r="DH442" s="161"/>
      <c r="DI442" s="161"/>
      <c r="DJ442" s="161"/>
      <c r="DK442" s="161"/>
      <c r="DL442" s="161"/>
      <c r="DM442" s="161"/>
      <c r="DN442" s="161"/>
      <c r="DO442" s="161"/>
      <c r="DP442" s="161"/>
      <c r="DQ442" s="161"/>
    </row>
    <row r="443" spans="1:136" s="162" customFormat="1" ht="30" customHeight="1" x14ac:dyDescent="0.25">
      <c r="A443" s="656"/>
      <c r="B443" s="657"/>
      <c r="C443" s="658" t="s">
        <v>638</v>
      </c>
      <c r="D443" s="659"/>
      <c r="E443" s="659"/>
      <c r="F443" s="659"/>
      <c r="G443" s="660"/>
      <c r="H443" s="233" t="s">
        <v>305</v>
      </c>
      <c r="I443" s="187" t="s">
        <v>138</v>
      </c>
      <c r="J443" s="187" t="s">
        <v>837</v>
      </c>
      <c r="K443" s="187" t="s">
        <v>262</v>
      </c>
      <c r="L443" s="187" t="s">
        <v>751</v>
      </c>
      <c r="M443" s="146"/>
      <c r="N443" s="253">
        <v>110.42100000000001</v>
      </c>
      <c r="O443" s="253">
        <v>110.42100000000001</v>
      </c>
      <c r="P443" s="259"/>
      <c r="Q443" s="259">
        <v>0</v>
      </c>
      <c r="R443" s="259">
        <v>844.7</v>
      </c>
      <c r="S443" s="259">
        <v>0</v>
      </c>
      <c r="T443" s="171">
        <v>2</v>
      </c>
      <c r="U443" s="127"/>
      <c r="V443" s="127"/>
      <c r="W443" s="127"/>
      <c r="X443" s="127"/>
      <c r="Y443" s="127"/>
      <c r="Z443" s="127"/>
      <c r="AA443" s="127"/>
      <c r="AB443" s="127"/>
      <c r="AC443" s="127"/>
      <c r="AD443" s="127"/>
      <c r="AE443" s="127"/>
      <c r="AF443" s="127"/>
      <c r="AG443" s="127"/>
      <c r="AH443" s="127"/>
      <c r="AI443" s="127"/>
      <c r="AJ443" s="127"/>
      <c r="AK443" s="127"/>
      <c r="AL443" s="127"/>
      <c r="AM443" s="127"/>
      <c r="AN443" s="127"/>
      <c r="AO443" s="127"/>
      <c r="AP443" s="127"/>
      <c r="AQ443" s="127"/>
      <c r="AR443" s="127"/>
      <c r="AS443" s="127"/>
      <c r="AT443" s="127"/>
      <c r="AU443" s="127"/>
      <c r="AV443" s="127"/>
      <c r="AW443" s="127"/>
      <c r="AX443" s="127"/>
      <c r="AY443" s="127"/>
      <c r="AZ443" s="127"/>
      <c r="BA443" s="127"/>
      <c r="BB443" s="127"/>
      <c r="BC443" s="127"/>
      <c r="BD443" s="127"/>
      <c r="BE443" s="127"/>
      <c r="BF443" s="127"/>
      <c r="BG443" s="127"/>
      <c r="BH443" s="127"/>
      <c r="BI443" s="127"/>
      <c r="BJ443" s="127"/>
      <c r="BK443" s="127"/>
      <c r="BL443" s="127"/>
      <c r="BM443" s="127"/>
      <c r="BN443" s="127"/>
      <c r="BO443" s="127"/>
      <c r="BP443" s="127"/>
      <c r="BQ443" s="127"/>
      <c r="BR443" s="161"/>
      <c r="BS443" s="161"/>
      <c r="BT443" s="161"/>
      <c r="BU443" s="161"/>
      <c r="BV443" s="161"/>
      <c r="BW443" s="161"/>
      <c r="BX443" s="161"/>
      <c r="BY443" s="161"/>
      <c r="BZ443" s="161"/>
      <c r="CA443" s="161"/>
      <c r="CB443" s="161"/>
      <c r="CC443" s="161"/>
      <c r="CD443" s="161"/>
      <c r="CE443" s="161"/>
      <c r="CF443" s="161"/>
      <c r="CG443" s="161"/>
      <c r="CH443" s="161"/>
      <c r="CI443" s="161"/>
      <c r="CJ443" s="161"/>
      <c r="CK443" s="161"/>
      <c r="CL443" s="161"/>
      <c r="CM443" s="161"/>
      <c r="CN443" s="161"/>
      <c r="CO443" s="161"/>
      <c r="CP443" s="161"/>
      <c r="CQ443" s="161"/>
      <c r="CR443" s="161"/>
      <c r="CS443" s="161"/>
      <c r="CT443" s="161"/>
      <c r="CU443" s="161"/>
      <c r="CV443" s="161"/>
      <c r="CW443" s="161"/>
      <c r="CX443" s="161"/>
      <c r="CY443" s="161"/>
      <c r="CZ443" s="161"/>
      <c r="DA443" s="161"/>
      <c r="DB443" s="161"/>
      <c r="DC443" s="161"/>
      <c r="DD443" s="161"/>
      <c r="DE443" s="161"/>
      <c r="DF443" s="161"/>
      <c r="DG443" s="161"/>
      <c r="DH443" s="161"/>
      <c r="DI443" s="161"/>
      <c r="DJ443" s="161"/>
      <c r="DK443" s="161"/>
      <c r="DL443" s="161"/>
      <c r="DM443" s="161"/>
      <c r="DN443" s="161"/>
      <c r="DO443" s="161"/>
      <c r="DP443" s="161"/>
      <c r="DQ443" s="161"/>
    </row>
    <row r="444" spans="1:136" s="29" customFormat="1" ht="80.25" customHeight="1" x14ac:dyDescent="0.25">
      <c r="A444" s="641">
        <v>603</v>
      </c>
      <c r="B444" s="641" t="s">
        <v>1061</v>
      </c>
      <c r="C444" s="646" t="s">
        <v>799</v>
      </c>
      <c r="D444" s="673" t="s">
        <v>1012</v>
      </c>
      <c r="E444" s="648" t="s">
        <v>178</v>
      </c>
      <c r="F444" s="650">
        <v>42370</v>
      </c>
      <c r="G444" s="650">
        <v>44561</v>
      </c>
      <c r="H444" s="455" t="s">
        <v>405</v>
      </c>
      <c r="I444" s="455" t="s">
        <v>322</v>
      </c>
      <c r="J444" s="455" t="s">
        <v>800</v>
      </c>
      <c r="K444" s="455" t="s">
        <v>262</v>
      </c>
      <c r="L444" s="455"/>
      <c r="M444" s="462"/>
      <c r="N444" s="459">
        <f>N446</f>
        <v>5167</v>
      </c>
      <c r="O444" s="459">
        <f>O446</f>
        <v>5167</v>
      </c>
      <c r="P444" s="462"/>
      <c r="Q444" s="462">
        <f>Q446</f>
        <v>0</v>
      </c>
      <c r="R444" s="462">
        <f t="shared" ref="R444:S444" si="40">R446</f>
        <v>840</v>
      </c>
      <c r="S444" s="462">
        <f t="shared" si="40"/>
        <v>714</v>
      </c>
      <c r="T444" s="480"/>
      <c r="U444" s="127"/>
      <c r="V444" s="127"/>
      <c r="W444" s="127"/>
      <c r="X444" s="127"/>
      <c r="Y444" s="127"/>
      <c r="Z444" s="127"/>
      <c r="AA444" s="127"/>
      <c r="AB444" s="127"/>
      <c r="AC444" s="127"/>
      <c r="AD444" s="127"/>
      <c r="AE444" s="127"/>
      <c r="AF444" s="127"/>
      <c r="AG444" s="127"/>
      <c r="AH444" s="127"/>
      <c r="AI444" s="127"/>
      <c r="AJ444" s="127"/>
      <c r="AK444" s="127"/>
      <c r="AL444" s="127"/>
      <c r="AM444" s="127"/>
      <c r="AN444" s="127"/>
      <c r="AO444" s="127"/>
      <c r="AP444" s="127"/>
      <c r="AQ444" s="127"/>
      <c r="AR444" s="127"/>
      <c r="AS444" s="127"/>
      <c r="AT444" s="127"/>
      <c r="AU444" s="127"/>
      <c r="AV444" s="127"/>
      <c r="AW444" s="127"/>
      <c r="AX444" s="127"/>
      <c r="AY444" s="127"/>
      <c r="AZ444" s="127"/>
      <c r="BA444" s="127"/>
      <c r="BB444" s="127"/>
      <c r="BC444" s="127"/>
      <c r="BD444" s="127"/>
      <c r="BE444" s="127"/>
      <c r="BF444" s="127"/>
      <c r="BG444" s="127"/>
      <c r="BH444" s="127"/>
      <c r="BI444" s="127"/>
      <c r="BJ444" s="127"/>
      <c r="BK444" s="127"/>
      <c r="BL444" s="127"/>
      <c r="BM444" s="127"/>
      <c r="BN444" s="127"/>
      <c r="BO444" s="127"/>
      <c r="BP444" s="127"/>
      <c r="BQ444" s="127"/>
      <c r="BR444" s="127"/>
      <c r="BS444" s="127"/>
      <c r="BT444" s="127"/>
      <c r="BU444" s="127"/>
      <c r="BV444" s="127"/>
      <c r="BW444" s="127"/>
      <c r="BX444" s="127"/>
      <c r="BY444" s="127"/>
      <c r="BZ444" s="127"/>
      <c r="CA444" s="127"/>
      <c r="CB444" s="127"/>
      <c r="CC444" s="127"/>
      <c r="CD444" s="127"/>
      <c r="CE444" s="127"/>
      <c r="CF444" s="127"/>
      <c r="CG444" s="127"/>
      <c r="CH444" s="127"/>
      <c r="CI444" s="127"/>
      <c r="CJ444" s="127"/>
      <c r="CK444" s="127"/>
      <c r="CL444" s="127"/>
      <c r="CM444" s="127"/>
      <c r="CN444" s="127"/>
      <c r="CO444" s="127"/>
      <c r="CP444" s="127"/>
      <c r="CQ444" s="127"/>
      <c r="CR444" s="127"/>
      <c r="CS444" s="127"/>
      <c r="CT444" s="127"/>
      <c r="CU444" s="127"/>
      <c r="CV444" s="127"/>
      <c r="CW444" s="127"/>
      <c r="CX444" s="127"/>
      <c r="CY444" s="127"/>
      <c r="CZ444" s="127"/>
      <c r="DA444" s="127"/>
      <c r="DB444" s="127"/>
      <c r="DC444" s="127"/>
      <c r="DD444" s="127"/>
      <c r="DE444" s="127"/>
      <c r="DF444" s="127"/>
      <c r="DG444" s="127"/>
      <c r="DH444" s="127"/>
      <c r="DI444" s="127"/>
      <c r="DJ444" s="127"/>
      <c r="DK444" s="127"/>
      <c r="DL444" s="127"/>
      <c r="DM444" s="127"/>
      <c r="DN444" s="127"/>
      <c r="DO444" s="127"/>
      <c r="DP444" s="127"/>
      <c r="DQ444" s="127"/>
      <c r="DR444" s="128"/>
      <c r="DS444" s="128"/>
      <c r="DT444" s="128"/>
      <c r="DU444" s="128"/>
      <c r="DV444" s="128"/>
      <c r="DW444" s="128"/>
      <c r="DX444" s="128"/>
      <c r="DY444" s="128"/>
      <c r="DZ444" s="128"/>
      <c r="EA444" s="128"/>
      <c r="EB444" s="128"/>
      <c r="EC444" s="128"/>
      <c r="ED444" s="128"/>
      <c r="EE444" s="128"/>
      <c r="EF444" s="128"/>
    </row>
    <row r="445" spans="1:136" s="29" customFormat="1" ht="13.5" customHeight="1" x14ac:dyDescent="0.25">
      <c r="A445" s="642"/>
      <c r="B445" s="642"/>
      <c r="C445" s="647"/>
      <c r="D445" s="674"/>
      <c r="E445" s="649"/>
      <c r="F445" s="651"/>
      <c r="G445" s="651"/>
      <c r="H445" s="454"/>
      <c r="I445" s="454"/>
      <c r="J445" s="454"/>
      <c r="K445" s="454"/>
      <c r="L445" s="454"/>
      <c r="M445" s="464"/>
      <c r="N445" s="461"/>
      <c r="O445" s="461"/>
      <c r="P445" s="464"/>
      <c r="Q445" s="464"/>
      <c r="R445" s="464"/>
      <c r="S445" s="464"/>
      <c r="T445" s="482"/>
      <c r="U445" s="127"/>
      <c r="V445" s="127"/>
      <c r="W445" s="127"/>
      <c r="X445" s="127"/>
      <c r="Y445" s="127"/>
      <c r="Z445" s="127"/>
      <c r="AA445" s="127"/>
      <c r="AB445" s="127"/>
      <c r="AC445" s="127"/>
      <c r="AD445" s="127"/>
      <c r="AE445" s="127"/>
      <c r="AF445" s="127"/>
      <c r="AG445" s="127"/>
      <c r="AH445" s="127"/>
      <c r="AI445" s="127"/>
      <c r="AJ445" s="127"/>
      <c r="AK445" s="127"/>
      <c r="AL445" s="127"/>
      <c r="AM445" s="127"/>
      <c r="AN445" s="127"/>
      <c r="AO445" s="127"/>
      <c r="AP445" s="127"/>
      <c r="AQ445" s="127"/>
      <c r="AR445" s="127"/>
      <c r="AS445" s="127"/>
      <c r="AT445" s="127"/>
      <c r="AU445" s="127"/>
      <c r="AV445" s="127"/>
      <c r="AW445" s="127"/>
      <c r="AX445" s="127"/>
      <c r="AY445" s="127"/>
      <c r="AZ445" s="127"/>
      <c r="BA445" s="127"/>
      <c r="BB445" s="127"/>
      <c r="BC445" s="127"/>
      <c r="BD445" s="127"/>
      <c r="BE445" s="127"/>
      <c r="BF445" s="127"/>
      <c r="BG445" s="127"/>
      <c r="BH445" s="127"/>
      <c r="BI445" s="127"/>
      <c r="BJ445" s="127"/>
      <c r="BK445" s="127"/>
      <c r="BL445" s="127"/>
      <c r="BM445" s="127"/>
      <c r="BN445" s="127"/>
      <c r="BO445" s="127"/>
      <c r="BP445" s="127"/>
      <c r="BQ445" s="127"/>
      <c r="BR445" s="127"/>
      <c r="BS445" s="127"/>
      <c r="BT445" s="127"/>
      <c r="BU445" s="127"/>
      <c r="BV445" s="127"/>
      <c r="BW445" s="127"/>
      <c r="BX445" s="127"/>
      <c r="BY445" s="127"/>
      <c r="BZ445" s="127"/>
      <c r="CA445" s="127"/>
      <c r="CB445" s="127"/>
      <c r="CC445" s="127"/>
      <c r="CD445" s="127"/>
      <c r="CE445" s="127"/>
      <c r="CF445" s="127"/>
      <c r="CG445" s="127"/>
      <c r="CH445" s="127"/>
      <c r="CI445" s="127"/>
      <c r="CJ445" s="127"/>
      <c r="CK445" s="127"/>
      <c r="CL445" s="127"/>
      <c r="CM445" s="127"/>
      <c r="CN445" s="127"/>
      <c r="CO445" s="127"/>
      <c r="CP445" s="127"/>
      <c r="CQ445" s="127"/>
      <c r="CR445" s="127"/>
      <c r="CS445" s="127"/>
      <c r="CT445" s="127"/>
      <c r="CU445" s="127"/>
      <c r="CV445" s="127"/>
      <c r="CW445" s="127"/>
      <c r="CX445" s="127"/>
      <c r="CY445" s="127"/>
      <c r="CZ445" s="127"/>
      <c r="DA445" s="127"/>
      <c r="DB445" s="127"/>
      <c r="DC445" s="127"/>
      <c r="DD445" s="127"/>
      <c r="DE445" s="127"/>
      <c r="DF445" s="127"/>
      <c r="DG445" s="127"/>
      <c r="DH445" s="127"/>
      <c r="DI445" s="127"/>
      <c r="DJ445" s="127"/>
      <c r="DK445" s="127"/>
      <c r="DL445" s="127"/>
      <c r="DM445" s="127"/>
      <c r="DN445" s="127"/>
      <c r="DO445" s="127"/>
      <c r="DP445" s="127"/>
      <c r="DQ445" s="127"/>
      <c r="DR445" s="128"/>
      <c r="DS445" s="128"/>
      <c r="DT445" s="128"/>
      <c r="DU445" s="128"/>
      <c r="DV445" s="128"/>
      <c r="DW445" s="128"/>
      <c r="DX445" s="128"/>
      <c r="DY445" s="128"/>
      <c r="DZ445" s="128"/>
      <c r="EA445" s="128"/>
      <c r="EB445" s="128"/>
      <c r="EC445" s="128"/>
      <c r="ED445" s="128"/>
      <c r="EE445" s="128"/>
      <c r="EF445" s="128"/>
    </row>
    <row r="446" spans="1:136" s="29" customFormat="1" ht="30" customHeight="1" x14ac:dyDescent="0.25">
      <c r="A446" s="656"/>
      <c r="B446" s="657"/>
      <c r="C446" s="658" t="s">
        <v>638</v>
      </c>
      <c r="D446" s="659"/>
      <c r="E446" s="659"/>
      <c r="F446" s="659"/>
      <c r="G446" s="660"/>
      <c r="H446" s="233" t="s">
        <v>405</v>
      </c>
      <c r="I446" s="187" t="s">
        <v>322</v>
      </c>
      <c r="J446" s="187" t="s">
        <v>800</v>
      </c>
      <c r="K446" s="187" t="s">
        <v>262</v>
      </c>
      <c r="L446" s="187" t="s">
        <v>751</v>
      </c>
      <c r="M446" s="146"/>
      <c r="N446" s="253">
        <v>5167</v>
      </c>
      <c r="O446" s="253">
        <v>5167</v>
      </c>
      <c r="P446" s="259"/>
      <c r="Q446" s="259">
        <v>0</v>
      </c>
      <c r="R446" s="259">
        <v>840</v>
      </c>
      <c r="S446" s="259">
        <v>714</v>
      </c>
      <c r="T446" s="171">
        <v>2</v>
      </c>
      <c r="U446" s="127"/>
      <c r="V446" s="127"/>
      <c r="W446" s="127"/>
      <c r="X446" s="127"/>
      <c r="Y446" s="127"/>
      <c r="Z446" s="127"/>
      <c r="AA446" s="127"/>
      <c r="AB446" s="127"/>
      <c r="AC446" s="127"/>
      <c r="AD446" s="127"/>
      <c r="AE446" s="127"/>
      <c r="AF446" s="127"/>
      <c r="AG446" s="127"/>
      <c r="AH446" s="127"/>
      <c r="AI446" s="127"/>
      <c r="AJ446" s="127"/>
      <c r="AK446" s="127"/>
      <c r="AL446" s="127"/>
      <c r="AM446" s="127"/>
      <c r="AN446" s="127"/>
      <c r="AO446" s="127"/>
      <c r="AP446" s="127"/>
      <c r="AQ446" s="127"/>
      <c r="AR446" s="127"/>
      <c r="AS446" s="127"/>
      <c r="AT446" s="127"/>
      <c r="AU446" s="127"/>
      <c r="AV446" s="127"/>
      <c r="AW446" s="127"/>
      <c r="AX446" s="127"/>
      <c r="AY446" s="127"/>
      <c r="AZ446" s="127"/>
      <c r="BA446" s="127"/>
      <c r="BB446" s="127"/>
      <c r="BC446" s="127"/>
      <c r="BD446" s="127"/>
      <c r="BE446" s="127"/>
      <c r="BF446" s="127"/>
      <c r="BG446" s="127"/>
      <c r="BH446" s="127"/>
      <c r="BI446" s="127"/>
      <c r="BJ446" s="127"/>
      <c r="BK446" s="127"/>
      <c r="BL446" s="127"/>
      <c r="BM446" s="127"/>
      <c r="BN446" s="127"/>
      <c r="BO446" s="127"/>
      <c r="BP446" s="127"/>
      <c r="BQ446" s="127"/>
      <c r="BR446" s="127"/>
      <c r="BS446" s="127"/>
      <c r="BT446" s="127"/>
      <c r="BU446" s="127"/>
      <c r="BV446" s="127"/>
      <c r="BW446" s="127"/>
      <c r="BX446" s="127"/>
      <c r="BY446" s="127"/>
      <c r="BZ446" s="127"/>
      <c r="CA446" s="127"/>
      <c r="CB446" s="127"/>
      <c r="CC446" s="127"/>
      <c r="CD446" s="127"/>
      <c r="CE446" s="127"/>
      <c r="CF446" s="127"/>
      <c r="CG446" s="127"/>
      <c r="CH446" s="127"/>
      <c r="CI446" s="127"/>
      <c r="CJ446" s="127"/>
      <c r="CK446" s="127"/>
      <c r="CL446" s="127"/>
      <c r="CM446" s="127"/>
      <c r="CN446" s="127"/>
      <c r="CO446" s="127"/>
      <c r="CP446" s="127"/>
      <c r="CQ446" s="127"/>
      <c r="CR446" s="127"/>
      <c r="CS446" s="127"/>
      <c r="CT446" s="127"/>
      <c r="CU446" s="127"/>
      <c r="CV446" s="127"/>
      <c r="CW446" s="127"/>
      <c r="CX446" s="127"/>
      <c r="CY446" s="127"/>
      <c r="CZ446" s="127"/>
      <c r="DA446" s="127"/>
      <c r="DB446" s="127"/>
      <c r="DC446" s="127"/>
      <c r="DD446" s="127"/>
      <c r="DE446" s="127"/>
      <c r="DF446" s="127"/>
      <c r="DG446" s="127"/>
      <c r="DH446" s="127"/>
      <c r="DI446" s="127"/>
      <c r="DJ446" s="127"/>
      <c r="DK446" s="127"/>
      <c r="DL446" s="127"/>
      <c r="DM446" s="127"/>
      <c r="DN446" s="127"/>
      <c r="DO446" s="127"/>
      <c r="DP446" s="127"/>
      <c r="DQ446" s="127"/>
      <c r="DR446" s="128"/>
      <c r="DS446" s="128"/>
      <c r="DT446" s="128"/>
      <c r="DU446" s="128"/>
      <c r="DV446" s="128"/>
      <c r="DW446" s="128"/>
      <c r="DX446" s="128"/>
      <c r="DY446" s="128"/>
      <c r="DZ446" s="128"/>
      <c r="EA446" s="128"/>
      <c r="EB446" s="128"/>
      <c r="EC446" s="128"/>
      <c r="ED446" s="128"/>
      <c r="EE446" s="128"/>
      <c r="EF446" s="128"/>
    </row>
    <row r="447" spans="1:136" s="9" customFormat="1" ht="95.25" customHeight="1" x14ac:dyDescent="0.25">
      <c r="A447" s="684" t="s">
        <v>318</v>
      </c>
      <c r="B447" s="689" t="s">
        <v>1117</v>
      </c>
      <c r="C447" s="661" t="s">
        <v>470</v>
      </c>
      <c r="D447" s="247" t="s">
        <v>814</v>
      </c>
      <c r="E447" s="199" t="s">
        <v>178</v>
      </c>
      <c r="F447" s="208">
        <v>42394</v>
      </c>
      <c r="G447" s="174">
        <v>42735</v>
      </c>
      <c r="H447" s="632" t="s">
        <v>405</v>
      </c>
      <c r="I447" s="684" t="s">
        <v>322</v>
      </c>
      <c r="J447" s="684" t="s">
        <v>471</v>
      </c>
      <c r="K447" s="684"/>
      <c r="L447" s="684"/>
      <c r="M447" s="462">
        <f>M449</f>
        <v>920</v>
      </c>
      <c r="N447" s="456"/>
      <c r="O447" s="456"/>
      <c r="P447" s="462"/>
      <c r="Q447" s="462"/>
      <c r="R447" s="462"/>
      <c r="S447" s="462"/>
      <c r="T447" s="480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24"/>
      <c r="DS447" s="124"/>
      <c r="DT447" s="124"/>
      <c r="DU447" s="124"/>
      <c r="DV447" s="124"/>
      <c r="DW447" s="124"/>
      <c r="DX447" s="124"/>
      <c r="DY447" s="124"/>
      <c r="DZ447" s="124"/>
      <c r="EA447" s="124"/>
      <c r="EB447" s="124"/>
      <c r="EC447" s="124"/>
      <c r="ED447" s="124"/>
      <c r="EE447" s="124"/>
      <c r="EF447" s="124"/>
    </row>
    <row r="448" spans="1:136" s="9" customFormat="1" ht="84.75" customHeight="1" x14ac:dyDescent="0.25">
      <c r="A448" s="684"/>
      <c r="B448" s="689"/>
      <c r="C448" s="661"/>
      <c r="D448" s="248" t="s">
        <v>1014</v>
      </c>
      <c r="E448" s="45" t="s">
        <v>178</v>
      </c>
      <c r="F448" s="44">
        <v>42370</v>
      </c>
      <c r="G448" s="194">
        <v>44561</v>
      </c>
      <c r="H448" s="632"/>
      <c r="I448" s="684"/>
      <c r="J448" s="684"/>
      <c r="K448" s="684"/>
      <c r="L448" s="684"/>
      <c r="M448" s="464"/>
      <c r="N448" s="458"/>
      <c r="O448" s="458"/>
      <c r="P448" s="464"/>
      <c r="Q448" s="464"/>
      <c r="R448" s="464"/>
      <c r="S448" s="464"/>
      <c r="T448" s="482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24"/>
      <c r="DS448" s="124"/>
      <c r="DT448" s="124"/>
      <c r="DU448" s="124"/>
      <c r="DV448" s="124"/>
      <c r="DW448" s="124"/>
      <c r="DX448" s="124"/>
      <c r="DY448" s="124"/>
      <c r="DZ448" s="124"/>
      <c r="EA448" s="124"/>
      <c r="EB448" s="124"/>
      <c r="EC448" s="124"/>
      <c r="ED448" s="124"/>
      <c r="EE448" s="124"/>
      <c r="EF448" s="124"/>
    </row>
    <row r="449" spans="1:136" s="9" customFormat="1" ht="33" customHeight="1" x14ac:dyDescent="0.25">
      <c r="A449" s="685"/>
      <c r="B449" s="686"/>
      <c r="C449" s="679" t="s">
        <v>332</v>
      </c>
      <c r="D449" s="790"/>
      <c r="E449" s="790"/>
      <c r="F449" s="790"/>
      <c r="G449" s="790"/>
      <c r="H449" s="187" t="s">
        <v>405</v>
      </c>
      <c r="I449" s="187" t="s">
        <v>322</v>
      </c>
      <c r="J449" s="187" t="s">
        <v>471</v>
      </c>
      <c r="K449" s="187" t="s">
        <v>262</v>
      </c>
      <c r="L449" s="187" t="s">
        <v>751</v>
      </c>
      <c r="M449" s="462">
        <v>920</v>
      </c>
      <c r="N449" s="256"/>
      <c r="O449" s="256"/>
      <c r="P449" s="146"/>
      <c r="Q449" s="146"/>
      <c r="R449" s="146"/>
      <c r="S449" s="146"/>
      <c r="T449" s="176">
        <v>2</v>
      </c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24"/>
      <c r="DS449" s="124"/>
      <c r="DT449" s="124"/>
      <c r="DU449" s="124"/>
      <c r="DV449" s="124"/>
      <c r="DW449" s="124"/>
      <c r="DX449" s="124"/>
      <c r="DY449" s="124"/>
      <c r="DZ449" s="124"/>
      <c r="EA449" s="124"/>
      <c r="EB449" s="124"/>
      <c r="EC449" s="124"/>
      <c r="ED449" s="124"/>
      <c r="EE449" s="124"/>
      <c r="EF449" s="124"/>
    </row>
    <row r="450" spans="1:136" s="7" customFormat="1" ht="17.25" hidden="1" customHeight="1" x14ac:dyDescent="0.25">
      <c r="A450" s="772"/>
      <c r="B450" s="773"/>
      <c r="C450" s="679" t="s">
        <v>662</v>
      </c>
      <c r="D450" s="679"/>
      <c r="E450" s="679"/>
      <c r="F450" s="679"/>
      <c r="G450" s="679"/>
      <c r="H450" s="187" t="s">
        <v>405</v>
      </c>
      <c r="I450" s="187" t="s">
        <v>322</v>
      </c>
      <c r="J450" s="187" t="s">
        <v>471</v>
      </c>
      <c r="K450" s="187" t="s">
        <v>262</v>
      </c>
      <c r="L450" s="187" t="s">
        <v>751</v>
      </c>
      <c r="M450" s="464"/>
      <c r="N450" s="256"/>
      <c r="O450" s="256"/>
      <c r="P450" s="146"/>
      <c r="Q450" s="146"/>
      <c r="R450" s="146"/>
      <c r="S450" s="146"/>
      <c r="T450" s="176">
        <v>2</v>
      </c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24"/>
      <c r="DS450" s="124"/>
      <c r="DT450" s="124"/>
      <c r="DU450" s="124"/>
      <c r="DV450" s="124"/>
      <c r="DW450" s="124"/>
      <c r="DX450" s="124"/>
      <c r="DY450" s="124"/>
      <c r="DZ450" s="124"/>
      <c r="EA450" s="124"/>
      <c r="EB450" s="124"/>
      <c r="EC450" s="124"/>
      <c r="ED450" s="124"/>
      <c r="EE450" s="124"/>
      <c r="EF450" s="124"/>
    </row>
    <row r="451" spans="1:136" s="12" customFormat="1" ht="138" hidden="1" customHeight="1" x14ac:dyDescent="0.25">
      <c r="A451" s="204">
        <v>603</v>
      </c>
      <c r="B451" s="204" t="s">
        <v>159</v>
      </c>
      <c r="C451" s="177" t="s">
        <v>287</v>
      </c>
      <c r="D451" s="239" t="s">
        <v>658</v>
      </c>
      <c r="E451" s="173" t="s">
        <v>266</v>
      </c>
      <c r="F451" s="174">
        <v>41640</v>
      </c>
      <c r="G451" s="174">
        <v>43100</v>
      </c>
      <c r="H451" s="187" t="s">
        <v>405</v>
      </c>
      <c r="I451" s="187" t="s">
        <v>322</v>
      </c>
      <c r="J451" s="187" t="s">
        <v>288</v>
      </c>
      <c r="K451" s="187"/>
      <c r="L451" s="187"/>
      <c r="M451" s="146"/>
      <c r="N451" s="253"/>
      <c r="O451" s="253"/>
      <c r="P451" s="259"/>
      <c r="Q451" s="259"/>
      <c r="R451" s="259"/>
      <c r="S451" s="259"/>
      <c r="T451" s="171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24"/>
      <c r="DS451" s="124"/>
      <c r="DT451" s="124"/>
      <c r="DU451" s="124"/>
      <c r="DV451" s="124"/>
      <c r="DW451" s="124"/>
      <c r="DX451" s="124"/>
      <c r="DY451" s="124"/>
      <c r="DZ451" s="124"/>
      <c r="EA451" s="124"/>
      <c r="EB451" s="124"/>
      <c r="EC451" s="124"/>
      <c r="ED451" s="124"/>
      <c r="EE451" s="124"/>
      <c r="EF451" s="124"/>
    </row>
    <row r="452" spans="1:136" s="12" customFormat="1" ht="17.25" hidden="1" customHeight="1" x14ac:dyDescent="0.25">
      <c r="A452" s="221"/>
      <c r="B452" s="60"/>
      <c r="C452" s="71" t="s">
        <v>188</v>
      </c>
      <c r="D452" s="72"/>
      <c r="E452" s="72"/>
      <c r="F452" s="72"/>
      <c r="G452" s="73"/>
      <c r="H452" s="187" t="s">
        <v>405</v>
      </c>
      <c r="I452" s="233" t="s">
        <v>322</v>
      </c>
      <c r="J452" s="187" t="s">
        <v>288</v>
      </c>
      <c r="K452" s="187" t="s">
        <v>262</v>
      </c>
      <c r="L452" s="187" t="s">
        <v>352</v>
      </c>
      <c r="M452" s="146"/>
      <c r="N452" s="253"/>
      <c r="O452" s="253"/>
      <c r="P452" s="259"/>
      <c r="Q452" s="259"/>
      <c r="R452" s="259"/>
      <c r="S452" s="259"/>
      <c r="T452" s="171">
        <v>3</v>
      </c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24"/>
      <c r="DS452" s="124"/>
      <c r="DT452" s="124"/>
      <c r="DU452" s="124"/>
      <c r="DV452" s="124"/>
      <c r="DW452" s="124"/>
      <c r="DX452" s="124"/>
      <c r="DY452" s="124"/>
      <c r="DZ452" s="124"/>
      <c r="EA452" s="124"/>
      <c r="EB452" s="124"/>
      <c r="EC452" s="124"/>
      <c r="ED452" s="124"/>
      <c r="EE452" s="124"/>
      <c r="EF452" s="124"/>
    </row>
    <row r="453" spans="1:136" s="12" customFormat="1" ht="101.25" hidden="1" customHeight="1" x14ac:dyDescent="0.25">
      <c r="A453" s="684" t="s">
        <v>318</v>
      </c>
      <c r="B453" s="689" t="s">
        <v>159</v>
      </c>
      <c r="C453" s="643" t="s">
        <v>157</v>
      </c>
      <c r="D453" s="190" t="s">
        <v>658</v>
      </c>
      <c r="E453" s="173" t="s">
        <v>266</v>
      </c>
      <c r="F453" s="174">
        <v>41640</v>
      </c>
      <c r="G453" s="174">
        <v>43100</v>
      </c>
      <c r="H453" s="684" t="s">
        <v>405</v>
      </c>
      <c r="I453" s="684" t="s">
        <v>322</v>
      </c>
      <c r="J453" s="684" t="s">
        <v>267</v>
      </c>
      <c r="K453" s="684"/>
      <c r="L453" s="684"/>
      <c r="M453" s="462"/>
      <c r="N453" s="456"/>
      <c r="O453" s="456"/>
      <c r="P453" s="462"/>
      <c r="Q453" s="462"/>
      <c r="R453" s="462"/>
      <c r="S453" s="462"/>
      <c r="T453" s="480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24"/>
      <c r="DS453" s="124"/>
      <c r="DT453" s="124"/>
      <c r="DU453" s="124"/>
      <c r="DV453" s="124"/>
      <c r="DW453" s="124"/>
      <c r="DX453" s="124"/>
      <c r="DY453" s="124"/>
      <c r="DZ453" s="124"/>
      <c r="EA453" s="124"/>
      <c r="EB453" s="124"/>
      <c r="EC453" s="124"/>
      <c r="ED453" s="124"/>
      <c r="EE453" s="124"/>
      <c r="EF453" s="124"/>
    </row>
    <row r="454" spans="1:136" s="12" customFormat="1" ht="101.25" hidden="1" customHeight="1" x14ac:dyDescent="0.25">
      <c r="A454" s="684"/>
      <c r="B454" s="689"/>
      <c r="C454" s="643"/>
      <c r="D454" s="192" t="s">
        <v>401</v>
      </c>
      <c r="E454" s="193" t="s">
        <v>268</v>
      </c>
      <c r="F454" s="194">
        <v>41640</v>
      </c>
      <c r="G454" s="194">
        <v>42004</v>
      </c>
      <c r="H454" s="684"/>
      <c r="I454" s="684"/>
      <c r="J454" s="684"/>
      <c r="K454" s="684"/>
      <c r="L454" s="684"/>
      <c r="M454" s="464"/>
      <c r="N454" s="458"/>
      <c r="O454" s="458"/>
      <c r="P454" s="464"/>
      <c r="Q454" s="464"/>
      <c r="R454" s="464"/>
      <c r="S454" s="464"/>
      <c r="T454" s="482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24"/>
      <c r="DS454" s="124"/>
      <c r="DT454" s="124"/>
      <c r="DU454" s="124"/>
      <c r="DV454" s="124"/>
      <c r="DW454" s="124"/>
      <c r="DX454" s="124"/>
      <c r="DY454" s="124"/>
      <c r="DZ454" s="124"/>
      <c r="EA454" s="124"/>
      <c r="EB454" s="124"/>
      <c r="EC454" s="124"/>
      <c r="ED454" s="124"/>
      <c r="EE454" s="124"/>
      <c r="EF454" s="124"/>
    </row>
    <row r="455" spans="1:136" s="12" customFormat="1" ht="18" hidden="1" customHeight="1" x14ac:dyDescent="0.25">
      <c r="A455" s="692"/>
      <c r="B455" s="692"/>
      <c r="C455" s="679" t="s">
        <v>186</v>
      </c>
      <c r="D455" s="789"/>
      <c r="E455" s="789"/>
      <c r="F455" s="679"/>
      <c r="G455" s="679"/>
      <c r="H455" s="187" t="s">
        <v>405</v>
      </c>
      <c r="I455" s="187" t="s">
        <v>322</v>
      </c>
      <c r="J455" s="187" t="s">
        <v>267</v>
      </c>
      <c r="K455" s="187" t="s">
        <v>623</v>
      </c>
      <c r="L455" s="187" t="s">
        <v>694</v>
      </c>
      <c r="M455" s="146"/>
      <c r="N455" s="256"/>
      <c r="O455" s="256"/>
      <c r="P455" s="146"/>
      <c r="Q455" s="146"/>
      <c r="R455" s="146"/>
      <c r="S455" s="146"/>
      <c r="T455" s="176">
        <v>2</v>
      </c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24"/>
      <c r="DS455" s="124"/>
      <c r="DT455" s="124"/>
      <c r="DU455" s="124"/>
      <c r="DV455" s="124"/>
      <c r="DW455" s="124"/>
      <c r="DX455" s="124"/>
      <c r="DY455" s="124"/>
      <c r="DZ455" s="124"/>
      <c r="EA455" s="124"/>
      <c r="EB455" s="124"/>
      <c r="EC455" s="124"/>
      <c r="ED455" s="124"/>
      <c r="EE455" s="124"/>
      <c r="EF455" s="124"/>
    </row>
    <row r="456" spans="1:136" s="12" customFormat="1" ht="87" hidden="1" customHeight="1" x14ac:dyDescent="0.25">
      <c r="A456" s="465" t="s">
        <v>318</v>
      </c>
      <c r="B456" s="455" t="s">
        <v>160</v>
      </c>
      <c r="C456" s="787" t="s">
        <v>482</v>
      </c>
      <c r="D456" s="39" t="s">
        <v>241</v>
      </c>
      <c r="E456" s="189" t="s">
        <v>243</v>
      </c>
      <c r="F456" s="40">
        <v>41820</v>
      </c>
      <c r="G456" s="189" t="s">
        <v>321</v>
      </c>
      <c r="H456" s="455" t="s">
        <v>405</v>
      </c>
      <c r="I456" s="455" t="s">
        <v>303</v>
      </c>
      <c r="J456" s="455" t="s">
        <v>549</v>
      </c>
      <c r="K456" s="455"/>
      <c r="L456" s="455"/>
      <c r="M456" s="146"/>
      <c r="N456" s="456"/>
      <c r="O456" s="456"/>
      <c r="P456" s="456"/>
      <c r="Q456" s="456"/>
      <c r="R456" s="456"/>
      <c r="S456" s="456"/>
      <c r="T456" s="480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</row>
    <row r="457" spans="1:136" s="12" customFormat="1" ht="62.25" hidden="1" customHeight="1" x14ac:dyDescent="0.25">
      <c r="A457" s="467"/>
      <c r="B457" s="454"/>
      <c r="C457" s="788"/>
      <c r="D457" s="74" t="s">
        <v>746</v>
      </c>
      <c r="E457" s="193" t="s">
        <v>359</v>
      </c>
      <c r="F457" s="194">
        <v>41640</v>
      </c>
      <c r="G457" s="194">
        <v>43100</v>
      </c>
      <c r="H457" s="454"/>
      <c r="I457" s="454"/>
      <c r="J457" s="454"/>
      <c r="K457" s="454"/>
      <c r="L457" s="454"/>
      <c r="M457" s="146"/>
      <c r="N457" s="458"/>
      <c r="O457" s="458"/>
      <c r="P457" s="458"/>
      <c r="Q457" s="458"/>
      <c r="R457" s="458"/>
      <c r="S457" s="458"/>
      <c r="T457" s="482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</row>
    <row r="458" spans="1:136" s="12" customFormat="1" ht="21.75" hidden="1" customHeight="1" x14ac:dyDescent="0.25">
      <c r="A458" s="639"/>
      <c r="B458" s="640"/>
      <c r="C458" s="658" t="s">
        <v>408</v>
      </c>
      <c r="D458" s="785"/>
      <c r="E458" s="785"/>
      <c r="F458" s="785"/>
      <c r="G458" s="786"/>
      <c r="H458" s="187" t="s">
        <v>405</v>
      </c>
      <c r="I458" s="187" t="s">
        <v>303</v>
      </c>
      <c r="J458" s="187" t="s">
        <v>549</v>
      </c>
      <c r="K458" s="187" t="s">
        <v>623</v>
      </c>
      <c r="L458" s="187" t="s">
        <v>179</v>
      </c>
      <c r="M458" s="146"/>
      <c r="N458" s="253"/>
      <c r="O458" s="253"/>
      <c r="P458" s="253"/>
      <c r="Q458" s="253"/>
      <c r="R458" s="253"/>
      <c r="S458" s="253"/>
      <c r="T458" s="171">
        <v>2</v>
      </c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</row>
    <row r="459" spans="1:136" s="12" customFormat="1" ht="144.75" hidden="1" customHeight="1" x14ac:dyDescent="0.25">
      <c r="A459" s="455" t="s">
        <v>318</v>
      </c>
      <c r="B459" s="455" t="s">
        <v>422</v>
      </c>
      <c r="C459" s="646" t="s">
        <v>118</v>
      </c>
      <c r="D459" s="222" t="s">
        <v>683</v>
      </c>
      <c r="E459" s="199" t="s">
        <v>359</v>
      </c>
      <c r="F459" s="208">
        <v>42353</v>
      </c>
      <c r="G459" s="173" t="s">
        <v>682</v>
      </c>
      <c r="H459" s="455" t="s">
        <v>405</v>
      </c>
      <c r="I459" s="455" t="s">
        <v>303</v>
      </c>
      <c r="J459" s="455" t="s">
        <v>119</v>
      </c>
      <c r="K459" s="455"/>
      <c r="L459" s="455"/>
      <c r="M459" s="146"/>
      <c r="N459" s="456">
        <f>N461+N462</f>
        <v>0</v>
      </c>
      <c r="O459" s="456">
        <f>O461+O462</f>
        <v>0</v>
      </c>
      <c r="P459" s="456"/>
      <c r="Q459" s="456"/>
      <c r="R459" s="456"/>
      <c r="S459" s="456"/>
      <c r="T459" s="480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</row>
    <row r="460" spans="1:136" s="12" customFormat="1" ht="80.25" hidden="1" customHeight="1" x14ac:dyDescent="0.25">
      <c r="A460" s="454"/>
      <c r="B460" s="454"/>
      <c r="C460" s="647"/>
      <c r="D460" s="237" t="s">
        <v>746</v>
      </c>
      <c r="E460" s="45" t="s">
        <v>359</v>
      </c>
      <c r="F460" s="44">
        <v>41640</v>
      </c>
      <c r="G460" s="194">
        <v>42369</v>
      </c>
      <c r="H460" s="454"/>
      <c r="I460" s="454"/>
      <c r="J460" s="454"/>
      <c r="K460" s="454"/>
      <c r="L460" s="454"/>
      <c r="M460" s="146"/>
      <c r="N460" s="458"/>
      <c r="O460" s="458"/>
      <c r="P460" s="458"/>
      <c r="Q460" s="458"/>
      <c r="R460" s="458"/>
      <c r="S460" s="458"/>
      <c r="T460" s="482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</row>
    <row r="461" spans="1:136" s="12" customFormat="1" ht="21.75" hidden="1" customHeight="1" x14ac:dyDescent="0.25">
      <c r="A461" s="723"/>
      <c r="B461" s="724"/>
      <c r="C461" s="658" t="s">
        <v>419</v>
      </c>
      <c r="D461" s="783"/>
      <c r="E461" s="783"/>
      <c r="F461" s="783"/>
      <c r="G461" s="784"/>
      <c r="H461" s="187" t="s">
        <v>405</v>
      </c>
      <c r="I461" s="187" t="s">
        <v>303</v>
      </c>
      <c r="J461" s="187" t="s">
        <v>119</v>
      </c>
      <c r="K461" s="187" t="s">
        <v>623</v>
      </c>
      <c r="L461" s="187" t="s">
        <v>623</v>
      </c>
      <c r="M461" s="146"/>
      <c r="N461" s="253">
        <v>0</v>
      </c>
      <c r="O461" s="253">
        <v>0</v>
      </c>
      <c r="P461" s="253"/>
      <c r="Q461" s="253"/>
      <c r="R461" s="253"/>
      <c r="S461" s="253"/>
      <c r="T461" s="171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</row>
    <row r="462" spans="1:136" s="12" customFormat="1" ht="21.75" hidden="1" customHeight="1" x14ac:dyDescent="0.25">
      <c r="A462" s="677"/>
      <c r="B462" s="678"/>
      <c r="C462" s="658" t="s">
        <v>188</v>
      </c>
      <c r="D462" s="659"/>
      <c r="E462" s="659"/>
      <c r="F462" s="659"/>
      <c r="G462" s="660"/>
      <c r="H462" s="187" t="s">
        <v>405</v>
      </c>
      <c r="I462" s="187" t="s">
        <v>303</v>
      </c>
      <c r="J462" s="187" t="s">
        <v>119</v>
      </c>
      <c r="K462" s="187" t="s">
        <v>623</v>
      </c>
      <c r="L462" s="187" t="s">
        <v>352</v>
      </c>
      <c r="M462" s="462"/>
      <c r="N462" s="253">
        <v>0</v>
      </c>
      <c r="O462" s="253">
        <v>0</v>
      </c>
      <c r="P462" s="253"/>
      <c r="Q462" s="253"/>
      <c r="R462" s="253"/>
      <c r="S462" s="253"/>
      <c r="T462" s="171">
        <v>2</v>
      </c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</row>
    <row r="463" spans="1:136" s="12" customFormat="1" ht="64.5" hidden="1" customHeight="1" x14ac:dyDescent="0.25">
      <c r="A463" s="689">
        <v>603</v>
      </c>
      <c r="B463" s="689" t="s">
        <v>423</v>
      </c>
      <c r="C463" s="643" t="s">
        <v>141</v>
      </c>
      <c r="D463" s="190" t="s">
        <v>269</v>
      </c>
      <c r="E463" s="173" t="s">
        <v>178</v>
      </c>
      <c r="F463" s="174">
        <v>40813</v>
      </c>
      <c r="G463" s="174" t="s">
        <v>270</v>
      </c>
      <c r="H463" s="684" t="s">
        <v>405</v>
      </c>
      <c r="I463" s="684" t="s">
        <v>303</v>
      </c>
      <c r="J463" s="684" t="s">
        <v>271</v>
      </c>
      <c r="K463" s="684"/>
      <c r="L463" s="684"/>
      <c r="M463" s="464"/>
      <c r="N463" s="456">
        <f>N465</f>
        <v>0</v>
      </c>
      <c r="O463" s="456">
        <f>O465</f>
        <v>0</v>
      </c>
      <c r="P463" s="456"/>
      <c r="Q463" s="456"/>
      <c r="R463" s="456"/>
      <c r="S463" s="456"/>
      <c r="T463" s="480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24"/>
      <c r="DS463" s="124"/>
      <c r="DT463" s="124"/>
      <c r="DU463" s="124"/>
      <c r="DV463" s="124"/>
      <c r="DW463" s="124"/>
      <c r="DX463" s="124"/>
      <c r="DY463" s="124"/>
      <c r="DZ463" s="124"/>
      <c r="EA463" s="124"/>
      <c r="EB463" s="124"/>
      <c r="EC463" s="124"/>
      <c r="ED463" s="124"/>
      <c r="EE463" s="124"/>
      <c r="EF463" s="124"/>
    </row>
    <row r="464" spans="1:136" s="12" customFormat="1" ht="115.5" hidden="1" customHeight="1" x14ac:dyDescent="0.25">
      <c r="A464" s="689"/>
      <c r="B464" s="689"/>
      <c r="C464" s="643"/>
      <c r="D464" s="192" t="s">
        <v>746</v>
      </c>
      <c r="E464" s="193" t="s">
        <v>359</v>
      </c>
      <c r="F464" s="194">
        <v>41640</v>
      </c>
      <c r="G464" s="194">
        <v>42369</v>
      </c>
      <c r="H464" s="684"/>
      <c r="I464" s="684"/>
      <c r="J464" s="684"/>
      <c r="K464" s="684"/>
      <c r="L464" s="684"/>
      <c r="M464" s="260"/>
      <c r="N464" s="458"/>
      <c r="O464" s="458"/>
      <c r="P464" s="458"/>
      <c r="Q464" s="458"/>
      <c r="R464" s="458"/>
      <c r="S464" s="458"/>
      <c r="T464" s="482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24"/>
      <c r="DS464" s="124"/>
      <c r="DT464" s="124"/>
      <c r="DU464" s="124"/>
      <c r="DV464" s="124"/>
      <c r="DW464" s="124"/>
      <c r="DX464" s="124"/>
      <c r="DY464" s="124"/>
      <c r="DZ464" s="124"/>
      <c r="EA464" s="124"/>
      <c r="EB464" s="124"/>
      <c r="EC464" s="124"/>
      <c r="ED464" s="124"/>
      <c r="EE464" s="124"/>
      <c r="EF464" s="124"/>
    </row>
    <row r="465" spans="1:136" s="12" customFormat="1" ht="18" hidden="1" customHeight="1" x14ac:dyDescent="0.25">
      <c r="A465" s="685"/>
      <c r="B465" s="686"/>
      <c r="C465" s="679" t="s">
        <v>137</v>
      </c>
      <c r="D465" s="679"/>
      <c r="E465" s="679"/>
      <c r="F465" s="679"/>
      <c r="G465" s="679"/>
      <c r="H465" s="187" t="s">
        <v>405</v>
      </c>
      <c r="I465" s="187" t="s">
        <v>303</v>
      </c>
      <c r="J465" s="187" t="s">
        <v>271</v>
      </c>
      <c r="K465" s="187" t="s">
        <v>622</v>
      </c>
      <c r="L465" s="187" t="s">
        <v>296</v>
      </c>
      <c r="M465" s="260"/>
      <c r="N465" s="256">
        <v>0</v>
      </c>
      <c r="O465" s="256">
        <v>0</v>
      </c>
      <c r="P465" s="256"/>
      <c r="Q465" s="256"/>
      <c r="R465" s="256"/>
      <c r="S465" s="256"/>
      <c r="T465" s="176">
        <v>1</v>
      </c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24"/>
      <c r="DS465" s="124"/>
      <c r="DT465" s="124"/>
      <c r="DU465" s="124"/>
      <c r="DV465" s="124"/>
      <c r="DW465" s="124"/>
      <c r="DX465" s="124"/>
      <c r="DY465" s="124"/>
      <c r="DZ465" s="124"/>
      <c r="EA465" s="124"/>
      <c r="EB465" s="124"/>
      <c r="EC465" s="124"/>
      <c r="ED465" s="124"/>
      <c r="EE465" s="124"/>
      <c r="EF465" s="124"/>
    </row>
    <row r="466" spans="1:136" s="12" customFormat="1" ht="18" hidden="1" customHeight="1" x14ac:dyDescent="0.25">
      <c r="A466" s="779"/>
      <c r="B466" s="780"/>
      <c r="C466" s="679" t="s">
        <v>299</v>
      </c>
      <c r="D466" s="679"/>
      <c r="E466" s="679"/>
      <c r="F466" s="679"/>
      <c r="G466" s="679"/>
      <c r="H466" s="187" t="s">
        <v>405</v>
      </c>
      <c r="I466" s="187" t="s">
        <v>303</v>
      </c>
      <c r="J466" s="187" t="s">
        <v>271</v>
      </c>
      <c r="K466" s="187" t="s">
        <v>622</v>
      </c>
      <c r="L466" s="187" t="s">
        <v>300</v>
      </c>
      <c r="M466" s="260"/>
      <c r="N466" s="256">
        <v>0</v>
      </c>
      <c r="O466" s="256">
        <v>0</v>
      </c>
      <c r="P466" s="256"/>
      <c r="Q466" s="256"/>
      <c r="R466" s="256"/>
      <c r="S466" s="256"/>
      <c r="T466" s="176">
        <v>1</v>
      </c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24"/>
      <c r="DS466" s="124"/>
      <c r="DT466" s="124"/>
      <c r="DU466" s="124"/>
      <c r="DV466" s="124"/>
      <c r="DW466" s="124"/>
      <c r="DX466" s="124"/>
      <c r="DY466" s="124"/>
      <c r="DZ466" s="124"/>
      <c r="EA466" s="124"/>
      <c r="EB466" s="124"/>
      <c r="EC466" s="124"/>
      <c r="ED466" s="124"/>
      <c r="EE466" s="124"/>
      <c r="EF466" s="124"/>
    </row>
    <row r="467" spans="1:136" s="12" customFormat="1" ht="18" hidden="1" customHeight="1" x14ac:dyDescent="0.25">
      <c r="A467" s="779"/>
      <c r="B467" s="780"/>
      <c r="C467" s="652" t="s">
        <v>297</v>
      </c>
      <c r="D467" s="652"/>
      <c r="E467" s="652"/>
      <c r="F467" s="652"/>
      <c r="G467" s="652"/>
      <c r="H467" s="187" t="s">
        <v>405</v>
      </c>
      <c r="I467" s="187" t="s">
        <v>303</v>
      </c>
      <c r="J467" s="187" t="s">
        <v>271</v>
      </c>
      <c r="K467" s="187" t="s">
        <v>621</v>
      </c>
      <c r="L467" s="187" t="s">
        <v>298</v>
      </c>
      <c r="M467" s="146"/>
      <c r="N467" s="256"/>
      <c r="O467" s="256"/>
      <c r="P467" s="256"/>
      <c r="Q467" s="256"/>
      <c r="R467" s="256"/>
      <c r="S467" s="256"/>
      <c r="T467" s="176">
        <v>2</v>
      </c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24"/>
      <c r="DS467" s="124"/>
      <c r="DT467" s="124"/>
      <c r="DU467" s="124"/>
      <c r="DV467" s="124"/>
      <c r="DW467" s="124"/>
      <c r="DX467" s="124"/>
      <c r="DY467" s="124"/>
      <c r="DZ467" s="124"/>
      <c r="EA467" s="124"/>
      <c r="EB467" s="124"/>
      <c r="EC467" s="124"/>
      <c r="ED467" s="124"/>
      <c r="EE467" s="124"/>
      <c r="EF467" s="124"/>
    </row>
    <row r="468" spans="1:136" s="12" customFormat="1" ht="18" hidden="1" customHeight="1" x14ac:dyDescent="0.25">
      <c r="A468" s="779"/>
      <c r="B468" s="780"/>
      <c r="C468" s="679" t="s">
        <v>355</v>
      </c>
      <c r="D468" s="679"/>
      <c r="E468" s="679"/>
      <c r="F468" s="679"/>
      <c r="G468" s="679"/>
      <c r="H468" s="187" t="s">
        <v>405</v>
      </c>
      <c r="I468" s="187" t="s">
        <v>303</v>
      </c>
      <c r="J468" s="187" t="s">
        <v>271</v>
      </c>
      <c r="K468" s="187" t="s">
        <v>623</v>
      </c>
      <c r="L468" s="187" t="s">
        <v>356</v>
      </c>
      <c r="M468" s="146"/>
      <c r="N468" s="256">
        <v>0</v>
      </c>
      <c r="O468" s="256">
        <v>0</v>
      </c>
      <c r="P468" s="256"/>
      <c r="Q468" s="256"/>
      <c r="R468" s="256"/>
      <c r="S468" s="256"/>
      <c r="T468" s="176">
        <v>2</v>
      </c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24"/>
      <c r="DS468" s="124"/>
      <c r="DT468" s="124"/>
      <c r="DU468" s="124"/>
      <c r="DV468" s="124"/>
      <c r="DW468" s="124"/>
      <c r="DX468" s="124"/>
      <c r="DY468" s="124"/>
      <c r="DZ468" s="124"/>
      <c r="EA468" s="124"/>
      <c r="EB468" s="124"/>
      <c r="EC468" s="124"/>
      <c r="ED468" s="124"/>
      <c r="EE468" s="124"/>
      <c r="EF468" s="124"/>
    </row>
    <row r="469" spans="1:136" s="12" customFormat="1" ht="18" hidden="1" customHeight="1" x14ac:dyDescent="0.25">
      <c r="A469" s="779"/>
      <c r="B469" s="780"/>
      <c r="C469" s="679" t="s">
        <v>357</v>
      </c>
      <c r="D469" s="679"/>
      <c r="E469" s="679"/>
      <c r="F469" s="679"/>
      <c r="G469" s="679"/>
      <c r="H469" s="187" t="s">
        <v>405</v>
      </c>
      <c r="I469" s="187" t="s">
        <v>303</v>
      </c>
      <c r="J469" s="187" t="s">
        <v>271</v>
      </c>
      <c r="K469" s="187" t="s">
        <v>623</v>
      </c>
      <c r="L469" s="187" t="s">
        <v>358</v>
      </c>
      <c r="M469" s="146"/>
      <c r="N469" s="256">
        <v>0</v>
      </c>
      <c r="O469" s="256">
        <v>0</v>
      </c>
      <c r="P469" s="256"/>
      <c r="Q469" s="256"/>
      <c r="R469" s="256"/>
      <c r="S469" s="256"/>
      <c r="T469" s="176">
        <v>2</v>
      </c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24"/>
      <c r="DS469" s="124"/>
      <c r="DT469" s="124"/>
      <c r="DU469" s="124"/>
      <c r="DV469" s="124"/>
      <c r="DW469" s="124"/>
      <c r="DX469" s="124"/>
      <c r="DY469" s="124"/>
      <c r="DZ469" s="124"/>
      <c r="EA469" s="124"/>
      <c r="EB469" s="124"/>
      <c r="EC469" s="124"/>
      <c r="ED469" s="124"/>
      <c r="EE469" s="124"/>
      <c r="EF469" s="124"/>
    </row>
    <row r="470" spans="1:136" s="12" customFormat="1" ht="18" hidden="1" customHeight="1" x14ac:dyDescent="0.25">
      <c r="A470" s="779"/>
      <c r="B470" s="780"/>
      <c r="C470" s="679" t="s">
        <v>408</v>
      </c>
      <c r="D470" s="679"/>
      <c r="E470" s="679"/>
      <c r="F470" s="679"/>
      <c r="G470" s="679"/>
      <c r="H470" s="187" t="s">
        <v>405</v>
      </c>
      <c r="I470" s="187" t="s">
        <v>303</v>
      </c>
      <c r="J470" s="187" t="s">
        <v>271</v>
      </c>
      <c r="K470" s="187" t="s">
        <v>623</v>
      </c>
      <c r="L470" s="187" t="s">
        <v>179</v>
      </c>
      <c r="M470" s="462"/>
      <c r="N470" s="256">
        <v>0</v>
      </c>
      <c r="O470" s="256">
        <v>0</v>
      </c>
      <c r="P470" s="256"/>
      <c r="Q470" s="256"/>
      <c r="R470" s="256"/>
      <c r="S470" s="256"/>
      <c r="T470" s="176">
        <v>2</v>
      </c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24"/>
      <c r="DS470" s="124"/>
      <c r="DT470" s="124"/>
      <c r="DU470" s="124"/>
      <c r="DV470" s="124"/>
      <c r="DW470" s="124"/>
      <c r="DX470" s="124"/>
      <c r="DY470" s="124"/>
      <c r="DZ470" s="124"/>
      <c r="EA470" s="124"/>
      <c r="EB470" s="124"/>
      <c r="EC470" s="124"/>
      <c r="ED470" s="124"/>
      <c r="EE470" s="124"/>
      <c r="EF470" s="124"/>
    </row>
    <row r="471" spans="1:136" s="12" customFormat="1" ht="18" hidden="1" customHeight="1" x14ac:dyDescent="0.25">
      <c r="A471" s="779"/>
      <c r="B471" s="780"/>
      <c r="C471" s="679" t="s">
        <v>185</v>
      </c>
      <c r="D471" s="679"/>
      <c r="E471" s="679"/>
      <c r="F471" s="679"/>
      <c r="G471" s="679"/>
      <c r="H471" s="187" t="s">
        <v>405</v>
      </c>
      <c r="I471" s="187" t="s">
        <v>303</v>
      </c>
      <c r="J471" s="187" t="s">
        <v>271</v>
      </c>
      <c r="K471" s="187" t="s">
        <v>623</v>
      </c>
      <c r="L471" s="187" t="s">
        <v>625</v>
      </c>
      <c r="M471" s="464"/>
      <c r="N471" s="256">
        <v>0</v>
      </c>
      <c r="O471" s="256">
        <v>0</v>
      </c>
      <c r="P471" s="256"/>
      <c r="Q471" s="256"/>
      <c r="R471" s="256"/>
      <c r="S471" s="256"/>
      <c r="T471" s="176">
        <v>2</v>
      </c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24"/>
      <c r="DS471" s="124"/>
      <c r="DT471" s="124"/>
      <c r="DU471" s="124"/>
      <c r="DV471" s="124"/>
      <c r="DW471" s="124"/>
      <c r="DX471" s="124"/>
      <c r="DY471" s="124"/>
      <c r="DZ471" s="124"/>
      <c r="EA471" s="124"/>
      <c r="EB471" s="124"/>
      <c r="EC471" s="124"/>
      <c r="ED471" s="124"/>
      <c r="EE471" s="124"/>
      <c r="EF471" s="124"/>
    </row>
    <row r="472" spans="1:136" s="12" customFormat="1" ht="18" hidden="1" customHeight="1" x14ac:dyDescent="0.25">
      <c r="A472" s="779"/>
      <c r="B472" s="780"/>
      <c r="C472" s="679" t="s">
        <v>186</v>
      </c>
      <c r="D472" s="679"/>
      <c r="E472" s="679"/>
      <c r="F472" s="679"/>
      <c r="G472" s="679"/>
      <c r="H472" s="187" t="s">
        <v>405</v>
      </c>
      <c r="I472" s="187" t="s">
        <v>303</v>
      </c>
      <c r="J472" s="187" t="s">
        <v>271</v>
      </c>
      <c r="K472" s="187" t="s">
        <v>623</v>
      </c>
      <c r="L472" s="187" t="s">
        <v>694</v>
      </c>
      <c r="M472" s="260"/>
      <c r="N472" s="256">
        <v>0</v>
      </c>
      <c r="O472" s="256">
        <v>0</v>
      </c>
      <c r="P472" s="256"/>
      <c r="Q472" s="256"/>
      <c r="R472" s="256"/>
      <c r="S472" s="256"/>
      <c r="T472" s="176">
        <v>2</v>
      </c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24"/>
      <c r="DS472" s="124"/>
      <c r="DT472" s="124"/>
      <c r="DU472" s="124"/>
      <c r="DV472" s="124"/>
      <c r="DW472" s="124"/>
      <c r="DX472" s="124"/>
      <c r="DY472" s="124"/>
      <c r="DZ472" s="124"/>
      <c r="EA472" s="124"/>
      <c r="EB472" s="124"/>
      <c r="EC472" s="124"/>
      <c r="ED472" s="124"/>
      <c r="EE472" s="124"/>
      <c r="EF472" s="124"/>
    </row>
    <row r="473" spans="1:136" s="12" customFormat="1" ht="18" hidden="1" customHeight="1" x14ac:dyDescent="0.25">
      <c r="A473" s="779"/>
      <c r="B473" s="780"/>
      <c r="C473" s="679" t="s">
        <v>187</v>
      </c>
      <c r="D473" s="679"/>
      <c r="E473" s="679"/>
      <c r="F473" s="679"/>
      <c r="G473" s="679"/>
      <c r="H473" s="187" t="s">
        <v>405</v>
      </c>
      <c r="I473" s="187" t="s">
        <v>303</v>
      </c>
      <c r="J473" s="187" t="s">
        <v>271</v>
      </c>
      <c r="K473" s="187" t="s">
        <v>623</v>
      </c>
      <c r="L473" s="187" t="s">
        <v>351</v>
      </c>
      <c r="M473" s="260"/>
      <c r="N473" s="256">
        <v>0</v>
      </c>
      <c r="O473" s="256">
        <v>0</v>
      </c>
      <c r="P473" s="256"/>
      <c r="Q473" s="256"/>
      <c r="R473" s="256"/>
      <c r="S473" s="256"/>
      <c r="T473" s="176">
        <v>2</v>
      </c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24"/>
      <c r="DS473" s="124"/>
      <c r="DT473" s="124"/>
      <c r="DU473" s="124"/>
      <c r="DV473" s="124"/>
      <c r="DW473" s="124"/>
      <c r="DX473" s="124"/>
      <c r="DY473" s="124"/>
      <c r="DZ473" s="124"/>
      <c r="EA473" s="124"/>
      <c r="EB473" s="124"/>
      <c r="EC473" s="124"/>
      <c r="ED473" s="124"/>
      <c r="EE473" s="124"/>
      <c r="EF473" s="124"/>
    </row>
    <row r="474" spans="1:136" s="12" customFormat="1" ht="18" hidden="1" customHeight="1" x14ac:dyDescent="0.25">
      <c r="A474" s="779"/>
      <c r="B474" s="780"/>
      <c r="C474" s="658" t="s">
        <v>188</v>
      </c>
      <c r="D474" s="659"/>
      <c r="E474" s="659"/>
      <c r="F474" s="659"/>
      <c r="G474" s="660"/>
      <c r="H474" s="187" t="s">
        <v>405</v>
      </c>
      <c r="I474" s="187" t="s">
        <v>303</v>
      </c>
      <c r="J474" s="187" t="s">
        <v>271</v>
      </c>
      <c r="K474" s="187" t="s">
        <v>623</v>
      </c>
      <c r="L474" s="187" t="s">
        <v>352</v>
      </c>
      <c r="M474" s="260"/>
      <c r="N474" s="256">
        <v>899.02499999999998</v>
      </c>
      <c r="O474" s="256">
        <v>119.387</v>
      </c>
      <c r="P474" s="256"/>
      <c r="Q474" s="256"/>
      <c r="R474" s="256"/>
      <c r="S474" s="256"/>
      <c r="T474" s="176">
        <v>2</v>
      </c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24"/>
      <c r="DS474" s="124"/>
      <c r="DT474" s="124"/>
      <c r="DU474" s="124"/>
      <c r="DV474" s="124"/>
      <c r="DW474" s="124"/>
      <c r="DX474" s="124"/>
      <c r="DY474" s="124"/>
      <c r="DZ474" s="124"/>
      <c r="EA474" s="124"/>
      <c r="EB474" s="124"/>
      <c r="EC474" s="124"/>
      <c r="ED474" s="124"/>
      <c r="EE474" s="124"/>
      <c r="EF474" s="124"/>
    </row>
    <row r="475" spans="1:136" s="12" customFormat="1" ht="18" hidden="1" customHeight="1" x14ac:dyDescent="0.25">
      <c r="A475" s="779"/>
      <c r="B475" s="780"/>
      <c r="C475" s="652" t="s">
        <v>624</v>
      </c>
      <c r="D475" s="652"/>
      <c r="E475" s="652"/>
      <c r="F475" s="652"/>
      <c r="G475" s="652"/>
      <c r="H475" s="187" t="s">
        <v>405</v>
      </c>
      <c r="I475" s="187" t="s">
        <v>303</v>
      </c>
      <c r="J475" s="187" t="s">
        <v>271</v>
      </c>
      <c r="K475" s="187" t="s">
        <v>623</v>
      </c>
      <c r="L475" s="187" t="s">
        <v>689</v>
      </c>
      <c r="M475" s="260"/>
      <c r="N475" s="256">
        <v>0</v>
      </c>
      <c r="O475" s="256">
        <v>0</v>
      </c>
      <c r="P475" s="256"/>
      <c r="Q475" s="256"/>
      <c r="R475" s="256"/>
      <c r="S475" s="256"/>
      <c r="T475" s="176">
        <v>2</v>
      </c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24"/>
      <c r="DS475" s="124"/>
      <c r="DT475" s="124"/>
      <c r="DU475" s="124"/>
      <c r="DV475" s="124"/>
      <c r="DW475" s="124"/>
      <c r="DX475" s="124"/>
      <c r="DY475" s="124"/>
      <c r="DZ475" s="124"/>
      <c r="EA475" s="124"/>
      <c r="EB475" s="124"/>
      <c r="EC475" s="124"/>
      <c r="ED475" s="124"/>
      <c r="EE475" s="124"/>
      <c r="EF475" s="124"/>
    </row>
    <row r="476" spans="1:136" s="12" customFormat="1" ht="18" hidden="1" customHeight="1" x14ac:dyDescent="0.25">
      <c r="A476" s="779"/>
      <c r="B476" s="780"/>
      <c r="C476" s="679" t="s">
        <v>187</v>
      </c>
      <c r="D476" s="679"/>
      <c r="E476" s="679"/>
      <c r="F476" s="679"/>
      <c r="G476" s="679"/>
      <c r="H476" s="187" t="s">
        <v>405</v>
      </c>
      <c r="I476" s="187" t="s">
        <v>303</v>
      </c>
      <c r="J476" s="187" t="s">
        <v>271</v>
      </c>
      <c r="K476" s="187" t="s">
        <v>409</v>
      </c>
      <c r="L476" s="187" t="s">
        <v>351</v>
      </c>
      <c r="M476" s="462"/>
      <c r="N476" s="256">
        <v>0</v>
      </c>
      <c r="O476" s="256">
        <v>0</v>
      </c>
      <c r="P476" s="256"/>
      <c r="Q476" s="256"/>
      <c r="R476" s="256"/>
      <c r="S476" s="256"/>
      <c r="T476" s="176">
        <v>2</v>
      </c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24"/>
      <c r="DS476" s="124"/>
      <c r="DT476" s="124"/>
      <c r="DU476" s="124"/>
      <c r="DV476" s="124"/>
      <c r="DW476" s="124"/>
      <c r="DX476" s="124"/>
      <c r="DY476" s="124"/>
      <c r="DZ476" s="124"/>
      <c r="EA476" s="124"/>
      <c r="EB476" s="124"/>
      <c r="EC476" s="124"/>
      <c r="ED476" s="124"/>
      <c r="EE476" s="124"/>
      <c r="EF476" s="124"/>
    </row>
    <row r="477" spans="1:136" s="12" customFormat="1" ht="18" hidden="1" customHeight="1" x14ac:dyDescent="0.25">
      <c r="A477" s="779"/>
      <c r="B477" s="780"/>
      <c r="C477" s="679" t="s">
        <v>187</v>
      </c>
      <c r="D477" s="679"/>
      <c r="E477" s="679"/>
      <c r="F477" s="679"/>
      <c r="G477" s="679"/>
      <c r="H477" s="187" t="s">
        <v>405</v>
      </c>
      <c r="I477" s="187" t="s">
        <v>303</v>
      </c>
      <c r="J477" s="187" t="s">
        <v>271</v>
      </c>
      <c r="K477" s="187" t="s">
        <v>211</v>
      </c>
      <c r="L477" s="187" t="s">
        <v>351</v>
      </c>
      <c r="M477" s="464"/>
      <c r="N477" s="256">
        <v>0</v>
      </c>
      <c r="O477" s="256">
        <v>0</v>
      </c>
      <c r="P477" s="256"/>
      <c r="Q477" s="256"/>
      <c r="R477" s="256"/>
      <c r="S477" s="256"/>
      <c r="T477" s="176">
        <v>2</v>
      </c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24"/>
      <c r="DS477" s="124"/>
      <c r="DT477" s="124"/>
      <c r="DU477" s="124"/>
      <c r="DV477" s="124"/>
      <c r="DW477" s="124"/>
      <c r="DX477" s="124"/>
      <c r="DY477" s="124"/>
      <c r="DZ477" s="124"/>
      <c r="EA477" s="124"/>
      <c r="EB477" s="124"/>
      <c r="EC477" s="124"/>
      <c r="ED477" s="124"/>
      <c r="EE477" s="124"/>
      <c r="EF477" s="124"/>
    </row>
    <row r="478" spans="1:136" s="12" customFormat="1" ht="18" hidden="1" customHeight="1" x14ac:dyDescent="0.25">
      <c r="A478" s="772"/>
      <c r="B478" s="773"/>
      <c r="C478" s="679" t="s">
        <v>187</v>
      </c>
      <c r="D478" s="679"/>
      <c r="E478" s="679"/>
      <c r="F478" s="679"/>
      <c r="G478" s="679"/>
      <c r="H478" s="187" t="s">
        <v>405</v>
      </c>
      <c r="I478" s="187" t="s">
        <v>303</v>
      </c>
      <c r="J478" s="187" t="s">
        <v>271</v>
      </c>
      <c r="K478" s="187" t="s">
        <v>780</v>
      </c>
      <c r="L478" s="187" t="s">
        <v>351</v>
      </c>
      <c r="M478" s="260"/>
      <c r="N478" s="253">
        <v>0</v>
      </c>
      <c r="O478" s="253">
        <v>0</v>
      </c>
      <c r="P478" s="256"/>
      <c r="Q478" s="256"/>
      <c r="R478" s="256"/>
      <c r="S478" s="256"/>
      <c r="T478" s="176">
        <v>2</v>
      </c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24"/>
      <c r="DS478" s="124"/>
      <c r="DT478" s="124"/>
      <c r="DU478" s="124"/>
      <c r="DV478" s="124"/>
      <c r="DW478" s="124"/>
      <c r="DX478" s="124"/>
      <c r="DY478" s="124"/>
      <c r="DZ478" s="124"/>
      <c r="EA478" s="124"/>
      <c r="EB478" s="124"/>
      <c r="EC478" s="124"/>
      <c r="ED478" s="124"/>
      <c r="EE478" s="124"/>
      <c r="EF478" s="124"/>
    </row>
    <row r="479" spans="1:136" s="12" customFormat="1" ht="138.75" hidden="1" customHeight="1" outlineLevel="2" x14ac:dyDescent="0.25">
      <c r="A479" s="187" t="s">
        <v>318</v>
      </c>
      <c r="B479" s="187" t="s">
        <v>128</v>
      </c>
      <c r="C479" s="177" t="s">
        <v>76</v>
      </c>
      <c r="D479" s="190" t="s">
        <v>483</v>
      </c>
      <c r="E479" s="173" t="s">
        <v>494</v>
      </c>
      <c r="F479" s="174">
        <v>41640</v>
      </c>
      <c r="G479" s="174">
        <v>42369</v>
      </c>
      <c r="H479" s="187" t="s">
        <v>405</v>
      </c>
      <c r="I479" s="187" t="s">
        <v>303</v>
      </c>
      <c r="J479" s="187" t="s">
        <v>250</v>
      </c>
      <c r="K479" s="187"/>
      <c r="L479" s="187"/>
      <c r="M479" s="260"/>
      <c r="N479" s="253">
        <f>N481+N482+N483+N484+N485+N486+N487+N488+N489</f>
        <v>0</v>
      </c>
      <c r="O479" s="253">
        <f>O480+O481+O482+O483+O484+O485+O486+O487+O488+O489</f>
        <v>0</v>
      </c>
      <c r="P479" s="146"/>
      <c r="Q479" s="146"/>
      <c r="R479" s="146"/>
      <c r="S479" s="146"/>
      <c r="T479" s="17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</row>
    <row r="480" spans="1:136" s="12" customFormat="1" ht="18" hidden="1" customHeight="1" outlineLevel="2" x14ac:dyDescent="0.25">
      <c r="A480" s="675"/>
      <c r="B480" s="676"/>
      <c r="C480" s="658" t="s">
        <v>186</v>
      </c>
      <c r="D480" s="659"/>
      <c r="E480" s="659"/>
      <c r="F480" s="659"/>
      <c r="G480" s="660"/>
      <c r="H480" s="187" t="s">
        <v>405</v>
      </c>
      <c r="I480" s="187" t="s">
        <v>303</v>
      </c>
      <c r="J480" s="187" t="s">
        <v>250</v>
      </c>
      <c r="K480" s="187" t="s">
        <v>262</v>
      </c>
      <c r="L480" s="187" t="s">
        <v>694</v>
      </c>
      <c r="M480" s="260"/>
      <c r="N480" s="253"/>
      <c r="O480" s="253"/>
      <c r="P480" s="146"/>
      <c r="Q480" s="146"/>
      <c r="R480" s="146"/>
      <c r="S480" s="146"/>
      <c r="T480" s="176">
        <v>3</v>
      </c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</row>
    <row r="481" spans="1:136" s="12" customFormat="1" ht="25.5" hidden="1" customHeight="1" outlineLevel="2" x14ac:dyDescent="0.25">
      <c r="A481" s="675"/>
      <c r="B481" s="676"/>
      <c r="C481" s="658" t="s">
        <v>387</v>
      </c>
      <c r="D481" s="659"/>
      <c r="E481" s="659"/>
      <c r="F481" s="659"/>
      <c r="G481" s="660"/>
      <c r="H481" s="187" t="s">
        <v>405</v>
      </c>
      <c r="I481" s="187" t="s">
        <v>303</v>
      </c>
      <c r="J481" s="187" t="s">
        <v>250</v>
      </c>
      <c r="K481" s="187" t="s">
        <v>262</v>
      </c>
      <c r="L481" s="187" t="s">
        <v>694</v>
      </c>
      <c r="M481" s="260"/>
      <c r="N481" s="253">
        <v>0</v>
      </c>
      <c r="O481" s="253">
        <v>0</v>
      </c>
      <c r="P481" s="146"/>
      <c r="Q481" s="146"/>
      <c r="R481" s="146"/>
      <c r="S481" s="146"/>
      <c r="T481" s="176">
        <v>3</v>
      </c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</row>
    <row r="482" spans="1:136" s="12" customFormat="1" ht="28.5" hidden="1" customHeight="1" outlineLevel="2" x14ac:dyDescent="0.25">
      <c r="A482" s="675"/>
      <c r="B482" s="676"/>
      <c r="C482" s="658" t="s">
        <v>466</v>
      </c>
      <c r="D482" s="659"/>
      <c r="E482" s="659"/>
      <c r="F482" s="659"/>
      <c r="G482" s="660"/>
      <c r="H482" s="187" t="s">
        <v>405</v>
      </c>
      <c r="I482" s="187" t="s">
        <v>303</v>
      </c>
      <c r="J482" s="187" t="s">
        <v>250</v>
      </c>
      <c r="K482" s="187" t="s">
        <v>262</v>
      </c>
      <c r="L482" s="187" t="s">
        <v>694</v>
      </c>
      <c r="M482" s="260"/>
      <c r="N482" s="253">
        <v>0</v>
      </c>
      <c r="O482" s="253">
        <v>0</v>
      </c>
      <c r="P482" s="146"/>
      <c r="Q482" s="146"/>
      <c r="R482" s="146"/>
      <c r="S482" s="146"/>
      <c r="T482" s="176">
        <v>3</v>
      </c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</row>
    <row r="483" spans="1:136" s="12" customFormat="1" ht="32.25" hidden="1" customHeight="1" outlineLevel="2" x14ac:dyDescent="0.25">
      <c r="A483" s="675"/>
      <c r="B483" s="676"/>
      <c r="C483" s="658" t="s">
        <v>61</v>
      </c>
      <c r="D483" s="659"/>
      <c r="E483" s="659"/>
      <c r="F483" s="659"/>
      <c r="G483" s="660"/>
      <c r="H483" s="187" t="s">
        <v>405</v>
      </c>
      <c r="I483" s="187" t="s">
        <v>303</v>
      </c>
      <c r="J483" s="187" t="s">
        <v>250</v>
      </c>
      <c r="K483" s="187" t="s">
        <v>262</v>
      </c>
      <c r="L483" s="187" t="s">
        <v>694</v>
      </c>
      <c r="M483" s="146"/>
      <c r="N483" s="253">
        <v>0</v>
      </c>
      <c r="O483" s="253">
        <v>0</v>
      </c>
      <c r="P483" s="146"/>
      <c r="Q483" s="146"/>
      <c r="R483" s="146"/>
      <c r="S483" s="146"/>
      <c r="T483" s="176">
        <v>3</v>
      </c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</row>
    <row r="484" spans="1:136" s="12" customFormat="1" ht="17.25" hidden="1" customHeight="1" outlineLevel="2" x14ac:dyDescent="0.25">
      <c r="A484" s="675"/>
      <c r="B484" s="676"/>
      <c r="C484" s="658" t="s">
        <v>58</v>
      </c>
      <c r="D484" s="659"/>
      <c r="E484" s="659"/>
      <c r="F484" s="659"/>
      <c r="G484" s="660"/>
      <c r="H484" s="187" t="s">
        <v>405</v>
      </c>
      <c r="I484" s="187" t="s">
        <v>303</v>
      </c>
      <c r="J484" s="187" t="s">
        <v>250</v>
      </c>
      <c r="K484" s="187" t="s">
        <v>262</v>
      </c>
      <c r="L484" s="187" t="s">
        <v>694</v>
      </c>
      <c r="M484" s="146"/>
      <c r="N484" s="253">
        <v>0</v>
      </c>
      <c r="O484" s="253">
        <v>0</v>
      </c>
      <c r="P484" s="146"/>
      <c r="Q484" s="146"/>
      <c r="R484" s="146"/>
      <c r="S484" s="146"/>
      <c r="T484" s="176">
        <v>3</v>
      </c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</row>
    <row r="485" spans="1:136" s="12" customFormat="1" ht="17.25" hidden="1" customHeight="1" outlineLevel="2" x14ac:dyDescent="0.25">
      <c r="A485" s="675"/>
      <c r="B485" s="676"/>
      <c r="C485" s="586" t="s">
        <v>188</v>
      </c>
      <c r="D485" s="687"/>
      <c r="E485" s="687"/>
      <c r="F485" s="687"/>
      <c r="G485" s="688"/>
      <c r="H485" s="187" t="s">
        <v>405</v>
      </c>
      <c r="I485" s="187" t="s">
        <v>303</v>
      </c>
      <c r="J485" s="187" t="s">
        <v>250</v>
      </c>
      <c r="K485" s="187" t="s">
        <v>262</v>
      </c>
      <c r="L485" s="187" t="s">
        <v>352</v>
      </c>
      <c r="M485" s="456"/>
      <c r="N485" s="253"/>
      <c r="O485" s="253"/>
      <c r="P485" s="146"/>
      <c r="Q485" s="146"/>
      <c r="R485" s="146"/>
      <c r="S485" s="146"/>
      <c r="T485" s="176">
        <v>3</v>
      </c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</row>
    <row r="486" spans="1:136" s="12" customFormat="1" ht="21.75" hidden="1" customHeight="1" outlineLevel="2" x14ac:dyDescent="0.25">
      <c r="A486" s="675"/>
      <c r="B486" s="676"/>
      <c r="C486" s="658" t="s">
        <v>386</v>
      </c>
      <c r="D486" s="659"/>
      <c r="E486" s="659"/>
      <c r="F486" s="659"/>
      <c r="G486" s="660"/>
      <c r="H486" s="187" t="s">
        <v>405</v>
      </c>
      <c r="I486" s="187" t="s">
        <v>303</v>
      </c>
      <c r="J486" s="187" t="s">
        <v>250</v>
      </c>
      <c r="K486" s="187" t="s">
        <v>262</v>
      </c>
      <c r="L486" s="187" t="s">
        <v>352</v>
      </c>
      <c r="M486" s="458"/>
      <c r="N486" s="253">
        <v>0</v>
      </c>
      <c r="O486" s="253">
        <v>0</v>
      </c>
      <c r="P486" s="146"/>
      <c r="Q486" s="146"/>
      <c r="R486" s="146"/>
      <c r="S486" s="146"/>
      <c r="T486" s="176">
        <v>3</v>
      </c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</row>
    <row r="487" spans="1:136" s="12" customFormat="1" ht="28.5" hidden="1" customHeight="1" outlineLevel="2" x14ac:dyDescent="0.25">
      <c r="A487" s="675"/>
      <c r="B487" s="676"/>
      <c r="C487" s="658" t="s">
        <v>632</v>
      </c>
      <c r="D487" s="659"/>
      <c r="E487" s="659"/>
      <c r="F487" s="659"/>
      <c r="G487" s="660"/>
      <c r="H487" s="187" t="s">
        <v>405</v>
      </c>
      <c r="I487" s="187" t="s">
        <v>303</v>
      </c>
      <c r="J487" s="187" t="s">
        <v>250</v>
      </c>
      <c r="K487" s="187" t="s">
        <v>262</v>
      </c>
      <c r="L487" s="187" t="s">
        <v>352</v>
      </c>
      <c r="M487" s="256"/>
      <c r="N487" s="253">
        <v>0</v>
      </c>
      <c r="O487" s="253">
        <v>0</v>
      </c>
      <c r="P487" s="146"/>
      <c r="Q487" s="146"/>
      <c r="R487" s="146"/>
      <c r="S487" s="146"/>
      <c r="T487" s="176">
        <v>3</v>
      </c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</row>
    <row r="488" spans="1:136" s="12" customFormat="1" ht="31.5" hidden="1" customHeight="1" outlineLevel="2" x14ac:dyDescent="0.25">
      <c r="A488" s="675"/>
      <c r="B488" s="676"/>
      <c r="C488" s="658" t="s">
        <v>60</v>
      </c>
      <c r="D488" s="781"/>
      <c r="E488" s="781"/>
      <c r="F488" s="781"/>
      <c r="G488" s="782"/>
      <c r="H488" s="187" t="s">
        <v>405</v>
      </c>
      <c r="I488" s="187" t="s">
        <v>303</v>
      </c>
      <c r="J488" s="187" t="s">
        <v>250</v>
      </c>
      <c r="K488" s="187" t="s">
        <v>262</v>
      </c>
      <c r="L488" s="187" t="s">
        <v>352</v>
      </c>
      <c r="M488" s="253"/>
      <c r="N488" s="253">
        <v>0</v>
      </c>
      <c r="O488" s="253">
        <v>0</v>
      </c>
      <c r="P488" s="146"/>
      <c r="Q488" s="146"/>
      <c r="R488" s="146"/>
      <c r="S488" s="146"/>
      <c r="T488" s="176">
        <v>3</v>
      </c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</row>
    <row r="489" spans="1:136" s="12" customFormat="1" ht="17.25" hidden="1" customHeight="1" outlineLevel="2" x14ac:dyDescent="0.25">
      <c r="A489" s="677"/>
      <c r="B489" s="678"/>
      <c r="C489" s="658" t="s">
        <v>52</v>
      </c>
      <c r="D489" s="659"/>
      <c r="E489" s="659"/>
      <c r="F489" s="659"/>
      <c r="G489" s="660"/>
      <c r="H489" s="187" t="s">
        <v>405</v>
      </c>
      <c r="I489" s="187" t="s">
        <v>303</v>
      </c>
      <c r="J489" s="187" t="s">
        <v>250</v>
      </c>
      <c r="K489" s="187" t="s">
        <v>262</v>
      </c>
      <c r="L489" s="187" t="s">
        <v>352</v>
      </c>
      <c r="M489" s="272"/>
      <c r="N489" s="253">
        <v>0</v>
      </c>
      <c r="O489" s="253"/>
      <c r="P489" s="146"/>
      <c r="Q489" s="146"/>
      <c r="R489" s="146"/>
      <c r="S489" s="146"/>
      <c r="T489" s="176">
        <v>3</v>
      </c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</row>
    <row r="490" spans="1:136" s="12" customFormat="1" ht="17.25" customHeight="1" outlineLevel="2" x14ac:dyDescent="0.25">
      <c r="A490" s="218"/>
      <c r="B490" s="219"/>
      <c r="C490" s="69"/>
      <c r="D490" s="240"/>
      <c r="E490" s="188"/>
      <c r="F490" s="188"/>
      <c r="G490" s="231"/>
      <c r="H490" s="212"/>
      <c r="I490" s="212"/>
      <c r="J490" s="212"/>
      <c r="K490" s="212"/>
      <c r="L490" s="212"/>
      <c r="M490" s="272"/>
      <c r="N490" s="253"/>
      <c r="O490" s="253"/>
      <c r="P490" s="259"/>
      <c r="Q490" s="259"/>
      <c r="R490" s="259"/>
      <c r="S490" s="259"/>
      <c r="T490" s="171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</row>
    <row r="491" spans="1:136" s="12" customFormat="1" ht="17.25" customHeight="1" outlineLevel="2" x14ac:dyDescent="0.25">
      <c r="A491" s="218"/>
      <c r="B491" s="219"/>
      <c r="C491" s="69"/>
      <c r="D491" s="240"/>
      <c r="E491" s="188"/>
      <c r="F491" s="188"/>
      <c r="G491" s="231"/>
      <c r="H491" s="212"/>
      <c r="I491" s="212"/>
      <c r="J491" s="212"/>
      <c r="K491" s="212"/>
      <c r="L491" s="212"/>
      <c r="M491" s="272"/>
      <c r="N491" s="253"/>
      <c r="O491" s="253"/>
      <c r="P491" s="259"/>
      <c r="Q491" s="259"/>
      <c r="R491" s="259"/>
      <c r="S491" s="259"/>
      <c r="T491" s="171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</row>
    <row r="492" spans="1:136" s="12" customFormat="1" ht="17.25" customHeight="1" outlineLevel="2" x14ac:dyDescent="0.25">
      <c r="A492" s="218"/>
      <c r="B492" s="219"/>
      <c r="C492" s="69"/>
      <c r="D492" s="240"/>
      <c r="E492" s="188"/>
      <c r="F492" s="188"/>
      <c r="G492" s="231"/>
      <c r="H492" s="212"/>
      <c r="I492" s="212"/>
      <c r="J492" s="212"/>
      <c r="K492" s="212"/>
      <c r="L492" s="212"/>
      <c r="M492" s="272"/>
      <c r="N492" s="253"/>
      <c r="O492" s="253"/>
      <c r="P492" s="259"/>
      <c r="Q492" s="259"/>
      <c r="R492" s="259"/>
      <c r="S492" s="259"/>
      <c r="T492" s="171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</row>
    <row r="493" spans="1:136" s="168" customFormat="1" ht="66" customHeight="1" x14ac:dyDescent="0.25">
      <c r="A493" s="641">
        <v>603</v>
      </c>
      <c r="B493" s="641" t="s">
        <v>1118</v>
      </c>
      <c r="C493" s="646" t="s">
        <v>835</v>
      </c>
      <c r="D493" s="673" t="s">
        <v>1013</v>
      </c>
      <c r="E493" s="648" t="s">
        <v>178</v>
      </c>
      <c r="F493" s="650">
        <v>42370</v>
      </c>
      <c r="G493" s="650">
        <v>44561</v>
      </c>
      <c r="H493" s="455" t="s">
        <v>405</v>
      </c>
      <c r="I493" s="455" t="s">
        <v>303</v>
      </c>
      <c r="J493" s="455" t="s">
        <v>836</v>
      </c>
      <c r="K493" s="455" t="s">
        <v>262</v>
      </c>
      <c r="L493" s="455"/>
      <c r="M493" s="462"/>
      <c r="N493" s="459">
        <f>N495</f>
        <v>0</v>
      </c>
      <c r="O493" s="459">
        <f>O495</f>
        <v>0</v>
      </c>
      <c r="P493" s="462">
        <f>P495</f>
        <v>2482.4</v>
      </c>
      <c r="Q493" s="462">
        <f t="shared" ref="Q493:S493" si="41">Q495</f>
        <v>0</v>
      </c>
      <c r="R493" s="462">
        <f t="shared" si="41"/>
        <v>0</v>
      </c>
      <c r="S493" s="462">
        <f t="shared" si="41"/>
        <v>0</v>
      </c>
      <c r="T493" s="480"/>
      <c r="U493" s="672"/>
      <c r="V493" s="127"/>
      <c r="W493" s="127"/>
      <c r="X493" s="127"/>
      <c r="Y493" s="127"/>
      <c r="Z493" s="127"/>
      <c r="AA493" s="127"/>
      <c r="AB493" s="127"/>
      <c r="AC493" s="127"/>
      <c r="AD493" s="127"/>
      <c r="AE493" s="127"/>
      <c r="AF493" s="127"/>
      <c r="AG493" s="127"/>
      <c r="AH493" s="127"/>
      <c r="AI493" s="127"/>
      <c r="AJ493" s="127"/>
      <c r="AK493" s="127"/>
      <c r="AL493" s="127"/>
      <c r="AM493" s="127"/>
      <c r="AN493" s="127"/>
      <c r="AO493" s="127"/>
      <c r="AP493" s="127"/>
      <c r="AQ493" s="127"/>
      <c r="AR493" s="127"/>
      <c r="AS493" s="127"/>
      <c r="AT493" s="127"/>
      <c r="AU493" s="127"/>
      <c r="AV493" s="127"/>
      <c r="AW493" s="127"/>
      <c r="AX493" s="127"/>
      <c r="AY493" s="127"/>
      <c r="AZ493" s="127"/>
      <c r="BA493" s="127"/>
      <c r="BB493" s="127"/>
      <c r="BC493" s="127"/>
      <c r="BD493" s="127"/>
      <c r="BE493" s="127"/>
      <c r="BF493" s="127"/>
      <c r="BG493" s="127"/>
      <c r="BH493" s="127"/>
      <c r="BI493" s="127"/>
      <c r="BJ493" s="127"/>
      <c r="BK493" s="127"/>
      <c r="BL493" s="127"/>
      <c r="BM493" s="127"/>
      <c r="BN493" s="127"/>
      <c r="BO493" s="127"/>
      <c r="BP493" s="127"/>
      <c r="BQ493" s="127"/>
      <c r="BR493" s="167"/>
      <c r="BS493" s="167"/>
      <c r="BT493" s="167"/>
      <c r="BU493" s="167"/>
      <c r="BV493" s="167"/>
      <c r="BW493" s="167"/>
      <c r="BX493" s="167"/>
      <c r="BY493" s="167"/>
      <c r="BZ493" s="167"/>
      <c r="CA493" s="167"/>
      <c r="CB493" s="167"/>
      <c r="CC493" s="167"/>
      <c r="CD493" s="167"/>
      <c r="CE493" s="167"/>
      <c r="CF493" s="167"/>
      <c r="CG493" s="167"/>
      <c r="CH493" s="167"/>
      <c r="CI493" s="167"/>
      <c r="CJ493" s="167"/>
      <c r="CK493" s="167"/>
      <c r="CL493" s="167"/>
      <c r="CM493" s="167"/>
      <c r="CN493" s="167"/>
      <c r="CO493" s="167"/>
      <c r="CP493" s="167"/>
      <c r="CQ493" s="167"/>
      <c r="CR493" s="167"/>
      <c r="CS493" s="167"/>
      <c r="CT493" s="167"/>
      <c r="CU493" s="167"/>
      <c r="CV493" s="167"/>
      <c r="CW493" s="167"/>
      <c r="CX493" s="167"/>
      <c r="CY493" s="167"/>
      <c r="CZ493" s="167"/>
      <c r="DA493" s="167"/>
      <c r="DB493" s="167"/>
      <c r="DC493" s="167"/>
      <c r="DD493" s="167"/>
      <c r="DE493" s="167"/>
      <c r="DF493" s="167"/>
      <c r="DG493" s="167"/>
      <c r="DH493" s="167"/>
      <c r="DI493" s="167"/>
      <c r="DJ493" s="167"/>
      <c r="DK493" s="167"/>
      <c r="DL493" s="167"/>
      <c r="DM493" s="167"/>
      <c r="DN493" s="167"/>
      <c r="DO493" s="167"/>
      <c r="DP493" s="167"/>
      <c r="DQ493" s="167"/>
    </row>
    <row r="494" spans="1:136" s="168" customFormat="1" ht="37.5" customHeight="1" x14ac:dyDescent="0.25">
      <c r="A494" s="642"/>
      <c r="B494" s="642"/>
      <c r="C494" s="647"/>
      <c r="D494" s="674"/>
      <c r="E494" s="649"/>
      <c r="F494" s="651"/>
      <c r="G494" s="651"/>
      <c r="H494" s="454"/>
      <c r="I494" s="454"/>
      <c r="J494" s="454"/>
      <c r="K494" s="454"/>
      <c r="L494" s="454"/>
      <c r="M494" s="464"/>
      <c r="N494" s="461"/>
      <c r="O494" s="461"/>
      <c r="P494" s="464"/>
      <c r="Q494" s="464"/>
      <c r="R494" s="464"/>
      <c r="S494" s="464"/>
      <c r="T494" s="482"/>
      <c r="U494" s="672"/>
      <c r="V494" s="127"/>
      <c r="W494" s="127"/>
      <c r="X494" s="127"/>
      <c r="Y494" s="127"/>
      <c r="Z494" s="127"/>
      <c r="AA494" s="127"/>
      <c r="AB494" s="127"/>
      <c r="AC494" s="127"/>
      <c r="AD494" s="127"/>
      <c r="AE494" s="127"/>
      <c r="AF494" s="127"/>
      <c r="AG494" s="127"/>
      <c r="AH494" s="127"/>
      <c r="AI494" s="127"/>
      <c r="AJ494" s="127"/>
      <c r="AK494" s="127"/>
      <c r="AL494" s="127"/>
      <c r="AM494" s="127"/>
      <c r="AN494" s="127"/>
      <c r="AO494" s="127"/>
      <c r="AP494" s="127"/>
      <c r="AQ494" s="127"/>
      <c r="AR494" s="127"/>
      <c r="AS494" s="127"/>
      <c r="AT494" s="127"/>
      <c r="AU494" s="127"/>
      <c r="AV494" s="127"/>
      <c r="AW494" s="127"/>
      <c r="AX494" s="127"/>
      <c r="AY494" s="127"/>
      <c r="AZ494" s="127"/>
      <c r="BA494" s="127"/>
      <c r="BB494" s="127"/>
      <c r="BC494" s="127"/>
      <c r="BD494" s="127"/>
      <c r="BE494" s="127"/>
      <c r="BF494" s="127"/>
      <c r="BG494" s="127"/>
      <c r="BH494" s="127"/>
      <c r="BI494" s="127"/>
      <c r="BJ494" s="127"/>
      <c r="BK494" s="127"/>
      <c r="BL494" s="127"/>
      <c r="BM494" s="127"/>
      <c r="BN494" s="127"/>
      <c r="BO494" s="127"/>
      <c r="BP494" s="127"/>
      <c r="BQ494" s="127"/>
      <c r="BR494" s="167"/>
      <c r="BS494" s="167"/>
      <c r="BT494" s="167"/>
      <c r="BU494" s="167"/>
      <c r="BV494" s="167"/>
      <c r="BW494" s="167"/>
      <c r="BX494" s="167"/>
      <c r="BY494" s="167"/>
      <c r="BZ494" s="167"/>
      <c r="CA494" s="167"/>
      <c r="CB494" s="167"/>
      <c r="CC494" s="167"/>
      <c r="CD494" s="167"/>
      <c r="CE494" s="167"/>
      <c r="CF494" s="167"/>
      <c r="CG494" s="167"/>
      <c r="CH494" s="167"/>
      <c r="CI494" s="167"/>
      <c r="CJ494" s="167"/>
      <c r="CK494" s="167"/>
      <c r="CL494" s="167"/>
      <c r="CM494" s="167"/>
      <c r="CN494" s="167"/>
      <c r="CO494" s="167"/>
      <c r="CP494" s="167"/>
      <c r="CQ494" s="167"/>
      <c r="CR494" s="167"/>
      <c r="CS494" s="167"/>
      <c r="CT494" s="167"/>
      <c r="CU494" s="167"/>
      <c r="CV494" s="167"/>
      <c r="CW494" s="167"/>
      <c r="CX494" s="167"/>
      <c r="CY494" s="167"/>
      <c r="CZ494" s="167"/>
      <c r="DA494" s="167"/>
      <c r="DB494" s="167"/>
      <c r="DC494" s="167"/>
      <c r="DD494" s="167"/>
      <c r="DE494" s="167"/>
      <c r="DF494" s="167"/>
      <c r="DG494" s="167"/>
      <c r="DH494" s="167"/>
      <c r="DI494" s="167"/>
      <c r="DJ494" s="167"/>
      <c r="DK494" s="167"/>
      <c r="DL494" s="167"/>
      <c r="DM494" s="167"/>
      <c r="DN494" s="167"/>
      <c r="DO494" s="167"/>
      <c r="DP494" s="167"/>
      <c r="DQ494" s="167"/>
    </row>
    <row r="495" spans="1:136" s="168" customFormat="1" ht="30" customHeight="1" x14ac:dyDescent="0.25">
      <c r="A495" s="656"/>
      <c r="B495" s="657"/>
      <c r="C495" s="658" t="s">
        <v>638</v>
      </c>
      <c r="D495" s="659"/>
      <c r="E495" s="659"/>
      <c r="F495" s="659"/>
      <c r="G495" s="660"/>
      <c r="H495" s="233" t="s">
        <v>405</v>
      </c>
      <c r="I495" s="187" t="s">
        <v>322</v>
      </c>
      <c r="J495" s="187" t="s">
        <v>836</v>
      </c>
      <c r="K495" s="187" t="s">
        <v>262</v>
      </c>
      <c r="L495" s="187" t="s">
        <v>751</v>
      </c>
      <c r="M495" s="146"/>
      <c r="N495" s="253">
        <v>0</v>
      </c>
      <c r="O495" s="253">
        <v>0</v>
      </c>
      <c r="P495" s="259">
        <v>2482.4</v>
      </c>
      <c r="Q495" s="259">
        <v>0</v>
      </c>
      <c r="R495" s="259">
        <v>0</v>
      </c>
      <c r="S495" s="259">
        <v>0</v>
      </c>
      <c r="T495" s="171">
        <v>2</v>
      </c>
      <c r="U495" s="672"/>
      <c r="V495" s="127"/>
      <c r="W495" s="127"/>
      <c r="X495" s="127"/>
      <c r="Y495" s="127"/>
      <c r="Z495" s="127"/>
      <c r="AA495" s="127"/>
      <c r="AB495" s="127"/>
      <c r="AC495" s="127"/>
      <c r="AD495" s="127"/>
      <c r="AE495" s="127"/>
      <c r="AF495" s="127"/>
      <c r="AG495" s="127"/>
      <c r="AH495" s="127"/>
      <c r="AI495" s="127"/>
      <c r="AJ495" s="127"/>
      <c r="AK495" s="127"/>
      <c r="AL495" s="127"/>
      <c r="AM495" s="127"/>
      <c r="AN495" s="127"/>
      <c r="AO495" s="127"/>
      <c r="AP495" s="127"/>
      <c r="AQ495" s="127"/>
      <c r="AR495" s="127"/>
      <c r="AS495" s="127"/>
      <c r="AT495" s="127"/>
      <c r="AU495" s="127"/>
      <c r="AV495" s="127"/>
      <c r="AW495" s="127"/>
      <c r="AX495" s="127"/>
      <c r="AY495" s="127"/>
      <c r="AZ495" s="127"/>
      <c r="BA495" s="127"/>
      <c r="BB495" s="127"/>
      <c r="BC495" s="127"/>
      <c r="BD495" s="127"/>
      <c r="BE495" s="127"/>
      <c r="BF495" s="127"/>
      <c r="BG495" s="127"/>
      <c r="BH495" s="127"/>
      <c r="BI495" s="127"/>
      <c r="BJ495" s="127"/>
      <c r="BK495" s="127"/>
      <c r="BL495" s="127"/>
      <c r="BM495" s="127"/>
      <c r="BN495" s="127"/>
      <c r="BO495" s="127"/>
      <c r="BP495" s="127"/>
      <c r="BQ495" s="127"/>
      <c r="BR495" s="167"/>
      <c r="BS495" s="167"/>
      <c r="BT495" s="167"/>
      <c r="BU495" s="167"/>
      <c r="BV495" s="167"/>
      <c r="BW495" s="167"/>
      <c r="BX495" s="167"/>
      <c r="BY495" s="167"/>
      <c r="BZ495" s="167"/>
      <c r="CA495" s="167"/>
      <c r="CB495" s="167"/>
      <c r="CC495" s="167"/>
      <c r="CD495" s="167"/>
      <c r="CE495" s="167"/>
      <c r="CF495" s="167"/>
      <c r="CG495" s="167"/>
      <c r="CH495" s="167"/>
      <c r="CI495" s="167"/>
      <c r="CJ495" s="167"/>
      <c r="CK495" s="167"/>
      <c r="CL495" s="167"/>
      <c r="CM495" s="167"/>
      <c r="CN495" s="167"/>
      <c r="CO495" s="167"/>
      <c r="CP495" s="167"/>
      <c r="CQ495" s="167"/>
      <c r="CR495" s="167"/>
      <c r="CS495" s="167"/>
      <c r="CT495" s="167"/>
      <c r="CU495" s="167"/>
      <c r="CV495" s="167"/>
      <c r="CW495" s="167"/>
      <c r="CX495" s="167"/>
      <c r="CY495" s="167"/>
      <c r="CZ495" s="167"/>
      <c r="DA495" s="167"/>
      <c r="DB495" s="167"/>
      <c r="DC495" s="167"/>
      <c r="DD495" s="167"/>
      <c r="DE495" s="167"/>
      <c r="DF495" s="167"/>
      <c r="DG495" s="167"/>
      <c r="DH495" s="167"/>
      <c r="DI495" s="167"/>
      <c r="DJ495" s="167"/>
      <c r="DK495" s="167"/>
      <c r="DL495" s="167"/>
      <c r="DM495" s="167"/>
      <c r="DN495" s="167"/>
      <c r="DO495" s="167"/>
      <c r="DP495" s="167"/>
      <c r="DQ495" s="167"/>
    </row>
    <row r="496" spans="1:136" s="168" customFormat="1" ht="66" customHeight="1" x14ac:dyDescent="0.25">
      <c r="A496" s="641">
        <v>603</v>
      </c>
      <c r="B496" s="641" t="s">
        <v>1119</v>
      </c>
      <c r="C496" s="646" t="s">
        <v>835</v>
      </c>
      <c r="D496" s="673" t="s">
        <v>1013</v>
      </c>
      <c r="E496" s="648" t="s">
        <v>178</v>
      </c>
      <c r="F496" s="650">
        <v>42370</v>
      </c>
      <c r="G496" s="650">
        <v>44561</v>
      </c>
      <c r="H496" s="455" t="s">
        <v>405</v>
      </c>
      <c r="I496" s="455" t="s">
        <v>303</v>
      </c>
      <c r="J496" s="455" t="s">
        <v>837</v>
      </c>
      <c r="K496" s="455" t="s">
        <v>262</v>
      </c>
      <c r="L496" s="455"/>
      <c r="M496" s="462"/>
      <c r="N496" s="459">
        <f>N498</f>
        <v>0</v>
      </c>
      <c r="O496" s="459">
        <f>O498</f>
        <v>0</v>
      </c>
      <c r="P496" s="462">
        <f>P498</f>
        <v>275.89</v>
      </c>
      <c r="Q496" s="462">
        <f t="shared" ref="Q496:S496" si="42">Q498</f>
        <v>0</v>
      </c>
      <c r="R496" s="462">
        <f t="shared" si="42"/>
        <v>0</v>
      </c>
      <c r="S496" s="462">
        <f t="shared" si="42"/>
        <v>0</v>
      </c>
      <c r="T496" s="480"/>
      <c r="U496" s="672"/>
      <c r="V496" s="127"/>
      <c r="W496" s="127"/>
      <c r="X496" s="127"/>
      <c r="Y496" s="127"/>
      <c r="Z496" s="127"/>
      <c r="AA496" s="127"/>
      <c r="AB496" s="127"/>
      <c r="AC496" s="127"/>
      <c r="AD496" s="127"/>
      <c r="AE496" s="127"/>
      <c r="AF496" s="127"/>
      <c r="AG496" s="127"/>
      <c r="AH496" s="127"/>
      <c r="AI496" s="127"/>
      <c r="AJ496" s="127"/>
      <c r="AK496" s="127"/>
      <c r="AL496" s="127"/>
      <c r="AM496" s="127"/>
      <c r="AN496" s="127"/>
      <c r="AO496" s="127"/>
      <c r="AP496" s="127"/>
      <c r="AQ496" s="127"/>
      <c r="AR496" s="127"/>
      <c r="AS496" s="127"/>
      <c r="AT496" s="127"/>
      <c r="AU496" s="127"/>
      <c r="AV496" s="127"/>
      <c r="AW496" s="127"/>
      <c r="AX496" s="127"/>
      <c r="AY496" s="127"/>
      <c r="AZ496" s="127"/>
      <c r="BA496" s="127"/>
      <c r="BB496" s="127"/>
      <c r="BC496" s="127"/>
      <c r="BD496" s="127"/>
      <c r="BE496" s="127"/>
      <c r="BF496" s="127"/>
      <c r="BG496" s="127"/>
      <c r="BH496" s="127"/>
      <c r="BI496" s="127"/>
      <c r="BJ496" s="127"/>
      <c r="BK496" s="127"/>
      <c r="BL496" s="127"/>
      <c r="BM496" s="127"/>
      <c r="BN496" s="127"/>
      <c r="BO496" s="127"/>
      <c r="BP496" s="127"/>
      <c r="BQ496" s="127"/>
      <c r="BR496" s="167"/>
      <c r="BS496" s="167"/>
      <c r="BT496" s="167"/>
      <c r="BU496" s="167"/>
      <c r="BV496" s="167"/>
      <c r="BW496" s="167"/>
      <c r="BX496" s="167"/>
      <c r="BY496" s="167"/>
      <c r="BZ496" s="167"/>
      <c r="CA496" s="167"/>
      <c r="CB496" s="167"/>
      <c r="CC496" s="167"/>
      <c r="CD496" s="167"/>
      <c r="CE496" s="167"/>
      <c r="CF496" s="167"/>
      <c r="CG496" s="167"/>
      <c r="CH496" s="167"/>
      <c r="CI496" s="167"/>
      <c r="CJ496" s="167"/>
      <c r="CK496" s="167"/>
      <c r="CL496" s="167"/>
      <c r="CM496" s="167"/>
      <c r="CN496" s="167"/>
      <c r="CO496" s="167"/>
      <c r="CP496" s="167"/>
      <c r="CQ496" s="167"/>
      <c r="CR496" s="167"/>
      <c r="CS496" s="167"/>
      <c r="CT496" s="167"/>
      <c r="CU496" s="167"/>
      <c r="CV496" s="167"/>
      <c r="CW496" s="167"/>
      <c r="CX496" s="167"/>
      <c r="CY496" s="167"/>
      <c r="CZ496" s="167"/>
      <c r="DA496" s="167"/>
      <c r="DB496" s="167"/>
      <c r="DC496" s="167"/>
      <c r="DD496" s="167"/>
      <c r="DE496" s="167"/>
      <c r="DF496" s="167"/>
      <c r="DG496" s="167"/>
      <c r="DH496" s="167"/>
      <c r="DI496" s="167"/>
      <c r="DJ496" s="167"/>
      <c r="DK496" s="167"/>
      <c r="DL496" s="167"/>
      <c r="DM496" s="167"/>
      <c r="DN496" s="167"/>
      <c r="DO496" s="167"/>
      <c r="DP496" s="167"/>
      <c r="DQ496" s="167"/>
    </row>
    <row r="497" spans="1:136" s="168" customFormat="1" ht="37.5" customHeight="1" x14ac:dyDescent="0.25">
      <c r="A497" s="642"/>
      <c r="B497" s="642"/>
      <c r="C497" s="647"/>
      <c r="D497" s="674"/>
      <c r="E497" s="649"/>
      <c r="F497" s="651"/>
      <c r="G497" s="651"/>
      <c r="H497" s="454"/>
      <c r="I497" s="454"/>
      <c r="J497" s="454"/>
      <c r="K497" s="454"/>
      <c r="L497" s="454"/>
      <c r="M497" s="464"/>
      <c r="N497" s="461"/>
      <c r="O497" s="461"/>
      <c r="P497" s="464"/>
      <c r="Q497" s="464"/>
      <c r="R497" s="464"/>
      <c r="S497" s="464"/>
      <c r="T497" s="482"/>
      <c r="U497" s="672"/>
      <c r="V497" s="127"/>
      <c r="W497" s="127"/>
      <c r="X497" s="127"/>
      <c r="Y497" s="127"/>
      <c r="Z497" s="127"/>
      <c r="AA497" s="127"/>
      <c r="AB497" s="127"/>
      <c r="AC497" s="127"/>
      <c r="AD497" s="127"/>
      <c r="AE497" s="127"/>
      <c r="AF497" s="127"/>
      <c r="AG497" s="127"/>
      <c r="AH497" s="127"/>
      <c r="AI497" s="127"/>
      <c r="AJ497" s="127"/>
      <c r="AK497" s="127"/>
      <c r="AL497" s="127"/>
      <c r="AM497" s="127"/>
      <c r="AN497" s="127"/>
      <c r="AO497" s="127"/>
      <c r="AP497" s="127"/>
      <c r="AQ497" s="127"/>
      <c r="AR497" s="127"/>
      <c r="AS497" s="127"/>
      <c r="AT497" s="127"/>
      <c r="AU497" s="127"/>
      <c r="AV497" s="127"/>
      <c r="AW497" s="127"/>
      <c r="AX497" s="127"/>
      <c r="AY497" s="127"/>
      <c r="AZ497" s="127"/>
      <c r="BA497" s="127"/>
      <c r="BB497" s="127"/>
      <c r="BC497" s="127"/>
      <c r="BD497" s="127"/>
      <c r="BE497" s="127"/>
      <c r="BF497" s="127"/>
      <c r="BG497" s="127"/>
      <c r="BH497" s="127"/>
      <c r="BI497" s="127"/>
      <c r="BJ497" s="127"/>
      <c r="BK497" s="127"/>
      <c r="BL497" s="127"/>
      <c r="BM497" s="127"/>
      <c r="BN497" s="127"/>
      <c r="BO497" s="127"/>
      <c r="BP497" s="127"/>
      <c r="BQ497" s="127"/>
      <c r="BR497" s="167"/>
      <c r="BS497" s="167"/>
      <c r="BT497" s="167"/>
      <c r="BU497" s="167"/>
      <c r="BV497" s="167"/>
      <c r="BW497" s="167"/>
      <c r="BX497" s="167"/>
      <c r="BY497" s="167"/>
      <c r="BZ497" s="167"/>
      <c r="CA497" s="167"/>
      <c r="CB497" s="167"/>
      <c r="CC497" s="167"/>
      <c r="CD497" s="167"/>
      <c r="CE497" s="167"/>
      <c r="CF497" s="167"/>
      <c r="CG497" s="167"/>
      <c r="CH497" s="167"/>
      <c r="CI497" s="167"/>
      <c r="CJ497" s="167"/>
      <c r="CK497" s="167"/>
      <c r="CL497" s="167"/>
      <c r="CM497" s="167"/>
      <c r="CN497" s="167"/>
      <c r="CO497" s="167"/>
      <c r="CP497" s="167"/>
      <c r="CQ497" s="167"/>
      <c r="CR497" s="167"/>
      <c r="CS497" s="167"/>
      <c r="CT497" s="167"/>
      <c r="CU497" s="167"/>
      <c r="CV497" s="167"/>
      <c r="CW497" s="167"/>
      <c r="CX497" s="167"/>
      <c r="CY497" s="167"/>
      <c r="CZ497" s="167"/>
      <c r="DA497" s="167"/>
      <c r="DB497" s="167"/>
      <c r="DC497" s="167"/>
      <c r="DD497" s="167"/>
      <c r="DE497" s="167"/>
      <c r="DF497" s="167"/>
      <c r="DG497" s="167"/>
      <c r="DH497" s="167"/>
      <c r="DI497" s="167"/>
      <c r="DJ497" s="167"/>
      <c r="DK497" s="167"/>
      <c r="DL497" s="167"/>
      <c r="DM497" s="167"/>
      <c r="DN497" s="167"/>
      <c r="DO497" s="167"/>
      <c r="DP497" s="167"/>
      <c r="DQ497" s="167"/>
    </row>
    <row r="498" spans="1:136" s="168" customFormat="1" ht="30" customHeight="1" x14ac:dyDescent="0.25">
      <c r="A498" s="656"/>
      <c r="B498" s="657"/>
      <c r="C498" s="658" t="s">
        <v>638</v>
      </c>
      <c r="D498" s="659"/>
      <c r="E498" s="659"/>
      <c r="F498" s="659"/>
      <c r="G498" s="660"/>
      <c r="H498" s="233" t="s">
        <v>405</v>
      </c>
      <c r="I498" s="187" t="s">
        <v>303</v>
      </c>
      <c r="J498" s="187" t="s">
        <v>837</v>
      </c>
      <c r="K498" s="187" t="s">
        <v>262</v>
      </c>
      <c r="L498" s="187" t="s">
        <v>751</v>
      </c>
      <c r="M498" s="146"/>
      <c r="N498" s="253">
        <v>0</v>
      </c>
      <c r="O498" s="253">
        <v>0</v>
      </c>
      <c r="P498" s="259">
        <v>275.89</v>
      </c>
      <c r="Q498" s="259">
        <v>0</v>
      </c>
      <c r="R498" s="259">
        <v>0</v>
      </c>
      <c r="S498" s="259">
        <v>0</v>
      </c>
      <c r="T498" s="171">
        <v>2</v>
      </c>
      <c r="U498" s="672"/>
      <c r="V498" s="127"/>
      <c r="W498" s="127"/>
      <c r="X498" s="127"/>
      <c r="Y498" s="127"/>
      <c r="Z498" s="127"/>
      <c r="AA498" s="127"/>
      <c r="AB498" s="127"/>
      <c r="AC498" s="127"/>
      <c r="AD498" s="127"/>
      <c r="AE498" s="127"/>
      <c r="AF498" s="127"/>
      <c r="AG498" s="127"/>
      <c r="AH498" s="127"/>
      <c r="AI498" s="127"/>
      <c r="AJ498" s="127"/>
      <c r="AK498" s="127"/>
      <c r="AL498" s="127"/>
      <c r="AM498" s="127"/>
      <c r="AN498" s="127"/>
      <c r="AO498" s="127"/>
      <c r="AP498" s="127"/>
      <c r="AQ498" s="127"/>
      <c r="AR498" s="127"/>
      <c r="AS498" s="127"/>
      <c r="AT498" s="127"/>
      <c r="AU498" s="127"/>
      <c r="AV498" s="127"/>
      <c r="AW498" s="127"/>
      <c r="AX498" s="127"/>
      <c r="AY498" s="127"/>
      <c r="AZ498" s="127"/>
      <c r="BA498" s="127"/>
      <c r="BB498" s="127"/>
      <c r="BC498" s="127"/>
      <c r="BD498" s="127"/>
      <c r="BE498" s="127"/>
      <c r="BF498" s="127"/>
      <c r="BG498" s="127"/>
      <c r="BH498" s="127"/>
      <c r="BI498" s="127"/>
      <c r="BJ498" s="127"/>
      <c r="BK498" s="127"/>
      <c r="BL498" s="127"/>
      <c r="BM498" s="127"/>
      <c r="BN498" s="127"/>
      <c r="BO498" s="127"/>
      <c r="BP498" s="127"/>
      <c r="BQ498" s="127"/>
      <c r="BR498" s="167"/>
      <c r="BS498" s="167"/>
      <c r="BT498" s="167"/>
      <c r="BU498" s="167"/>
      <c r="BV498" s="167"/>
      <c r="BW498" s="167"/>
      <c r="BX498" s="167"/>
      <c r="BY498" s="167"/>
      <c r="BZ498" s="167"/>
      <c r="CA498" s="167"/>
      <c r="CB498" s="167"/>
      <c r="CC498" s="167"/>
      <c r="CD498" s="167"/>
      <c r="CE498" s="167"/>
      <c r="CF498" s="167"/>
      <c r="CG498" s="167"/>
      <c r="CH498" s="167"/>
      <c r="CI498" s="167"/>
      <c r="CJ498" s="167"/>
      <c r="CK498" s="167"/>
      <c r="CL498" s="167"/>
      <c r="CM498" s="167"/>
      <c r="CN498" s="167"/>
      <c r="CO498" s="167"/>
      <c r="CP498" s="167"/>
      <c r="CQ498" s="167"/>
      <c r="CR498" s="167"/>
      <c r="CS498" s="167"/>
      <c r="CT498" s="167"/>
      <c r="CU498" s="167"/>
      <c r="CV498" s="167"/>
      <c r="CW498" s="167"/>
      <c r="CX498" s="167"/>
      <c r="CY498" s="167"/>
      <c r="CZ498" s="167"/>
      <c r="DA498" s="167"/>
      <c r="DB498" s="167"/>
      <c r="DC498" s="167"/>
      <c r="DD498" s="167"/>
      <c r="DE498" s="167"/>
      <c r="DF498" s="167"/>
      <c r="DG498" s="167"/>
      <c r="DH498" s="167"/>
      <c r="DI498" s="167"/>
      <c r="DJ498" s="167"/>
      <c r="DK498" s="167"/>
      <c r="DL498" s="167"/>
      <c r="DM498" s="167"/>
      <c r="DN498" s="167"/>
      <c r="DO498" s="167"/>
      <c r="DP498" s="167"/>
      <c r="DQ498" s="167"/>
    </row>
    <row r="499" spans="1:136" s="166" customFormat="1" ht="44.25" customHeight="1" x14ac:dyDescent="0.25">
      <c r="A499" s="641">
        <v>603</v>
      </c>
      <c r="B499" s="641" t="s">
        <v>1120</v>
      </c>
      <c r="C499" s="646" t="s">
        <v>101</v>
      </c>
      <c r="D499" s="673" t="s">
        <v>1012</v>
      </c>
      <c r="E499" s="251"/>
      <c r="F499" s="175"/>
      <c r="G499" s="175"/>
      <c r="H499" s="455" t="s">
        <v>405</v>
      </c>
      <c r="I499" s="455" t="s">
        <v>303</v>
      </c>
      <c r="J499" s="455" t="s">
        <v>469</v>
      </c>
      <c r="K499" s="455" t="s">
        <v>262</v>
      </c>
      <c r="L499" s="455"/>
      <c r="M499" s="462">
        <f>M501</f>
        <v>0</v>
      </c>
      <c r="N499" s="459">
        <f>N501</f>
        <v>0</v>
      </c>
      <c r="O499" s="459">
        <f>O501</f>
        <v>0</v>
      </c>
      <c r="P499" s="462">
        <f>P501</f>
        <v>78.319999999999993</v>
      </c>
      <c r="Q499" s="462">
        <f t="shared" ref="Q499:S499" si="43">Q501</f>
        <v>0</v>
      </c>
      <c r="R499" s="462">
        <f t="shared" si="43"/>
        <v>0</v>
      </c>
      <c r="S499" s="462">
        <f t="shared" si="43"/>
        <v>118.35</v>
      </c>
      <c r="T499" s="480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5"/>
      <c r="BS499" s="165"/>
      <c r="BT499" s="165"/>
      <c r="BU499" s="165"/>
      <c r="BV499" s="165"/>
      <c r="BW499" s="165"/>
      <c r="BX499" s="165"/>
      <c r="BY499" s="165"/>
      <c r="BZ499" s="165"/>
      <c r="CA499" s="165"/>
      <c r="CB499" s="165"/>
      <c r="CC499" s="165"/>
      <c r="CD499" s="165"/>
      <c r="CE499" s="165"/>
      <c r="CF499" s="165"/>
      <c r="CG499" s="165"/>
      <c r="CH499" s="165"/>
      <c r="CI499" s="165"/>
      <c r="CJ499" s="165"/>
      <c r="CK499" s="165"/>
      <c r="CL499" s="165"/>
      <c r="CM499" s="165"/>
      <c r="CN499" s="165"/>
      <c r="CO499" s="165"/>
      <c r="CP499" s="165"/>
      <c r="CQ499" s="165"/>
      <c r="CR499" s="165"/>
      <c r="CS499" s="165"/>
      <c r="CT499" s="165"/>
      <c r="CU499" s="165"/>
      <c r="CV499" s="165"/>
      <c r="CW499" s="165"/>
      <c r="CX499" s="165"/>
      <c r="CY499" s="165"/>
      <c r="CZ499" s="165"/>
      <c r="DA499" s="165"/>
      <c r="DB499" s="165"/>
      <c r="DC499" s="165"/>
      <c r="DD499" s="165"/>
      <c r="DE499" s="165"/>
      <c r="DF499" s="165"/>
      <c r="DG499" s="165"/>
      <c r="DH499" s="165"/>
      <c r="DI499" s="165"/>
      <c r="DJ499" s="165"/>
      <c r="DK499" s="165"/>
      <c r="DL499" s="165"/>
      <c r="DM499" s="165"/>
      <c r="DN499" s="165"/>
      <c r="DO499" s="165"/>
      <c r="DP499" s="165"/>
      <c r="DQ499" s="165"/>
    </row>
    <row r="500" spans="1:136" s="166" customFormat="1" ht="72.75" customHeight="1" x14ac:dyDescent="0.25">
      <c r="A500" s="642"/>
      <c r="B500" s="642"/>
      <c r="C500" s="647"/>
      <c r="D500" s="674"/>
      <c r="E500" s="193" t="s">
        <v>178</v>
      </c>
      <c r="F500" s="194">
        <v>42370</v>
      </c>
      <c r="G500" s="194">
        <v>44561</v>
      </c>
      <c r="H500" s="454"/>
      <c r="I500" s="454"/>
      <c r="J500" s="454"/>
      <c r="K500" s="454"/>
      <c r="L500" s="454"/>
      <c r="M500" s="464"/>
      <c r="N500" s="461"/>
      <c r="O500" s="461"/>
      <c r="P500" s="464"/>
      <c r="Q500" s="464"/>
      <c r="R500" s="464"/>
      <c r="S500" s="464"/>
      <c r="T500" s="482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5"/>
      <c r="BS500" s="165"/>
      <c r="BT500" s="165"/>
      <c r="BU500" s="165"/>
      <c r="BV500" s="165"/>
      <c r="BW500" s="165"/>
      <c r="BX500" s="165"/>
      <c r="BY500" s="165"/>
      <c r="BZ500" s="165"/>
      <c r="CA500" s="165"/>
      <c r="CB500" s="165"/>
      <c r="CC500" s="165"/>
      <c r="CD500" s="165"/>
      <c r="CE500" s="165"/>
      <c r="CF500" s="165"/>
      <c r="CG500" s="165"/>
      <c r="CH500" s="165"/>
      <c r="CI500" s="165"/>
      <c r="CJ500" s="165"/>
      <c r="CK500" s="165"/>
      <c r="CL500" s="165"/>
      <c r="CM500" s="165"/>
      <c r="CN500" s="165"/>
      <c r="CO500" s="165"/>
      <c r="CP500" s="165"/>
      <c r="CQ500" s="165"/>
      <c r="CR500" s="165"/>
      <c r="CS500" s="165"/>
      <c r="CT500" s="165"/>
      <c r="CU500" s="165"/>
      <c r="CV500" s="165"/>
      <c r="CW500" s="165"/>
      <c r="CX500" s="165"/>
      <c r="CY500" s="165"/>
      <c r="CZ500" s="165"/>
      <c r="DA500" s="165"/>
      <c r="DB500" s="165"/>
      <c r="DC500" s="165"/>
      <c r="DD500" s="165"/>
      <c r="DE500" s="165"/>
      <c r="DF500" s="165"/>
      <c r="DG500" s="165"/>
      <c r="DH500" s="165"/>
      <c r="DI500" s="165"/>
      <c r="DJ500" s="165"/>
      <c r="DK500" s="165"/>
      <c r="DL500" s="165"/>
      <c r="DM500" s="165"/>
      <c r="DN500" s="165"/>
      <c r="DO500" s="165"/>
      <c r="DP500" s="165"/>
      <c r="DQ500" s="165"/>
    </row>
    <row r="501" spans="1:136" s="166" customFormat="1" ht="30" customHeight="1" x14ac:dyDescent="0.25">
      <c r="A501" s="656"/>
      <c r="B501" s="657"/>
      <c r="C501" s="658" t="s">
        <v>638</v>
      </c>
      <c r="D501" s="659"/>
      <c r="E501" s="659"/>
      <c r="F501" s="659"/>
      <c r="G501" s="660"/>
      <c r="H501" s="233" t="s">
        <v>405</v>
      </c>
      <c r="I501" s="187" t="s">
        <v>303</v>
      </c>
      <c r="J501" s="187" t="s">
        <v>469</v>
      </c>
      <c r="K501" s="187" t="s">
        <v>262</v>
      </c>
      <c r="L501" s="187" t="s">
        <v>751</v>
      </c>
      <c r="M501" s="146">
        <v>0</v>
      </c>
      <c r="N501" s="253">
        <v>0</v>
      </c>
      <c r="O501" s="253">
        <v>0</v>
      </c>
      <c r="P501" s="259">
        <v>78.319999999999993</v>
      </c>
      <c r="Q501" s="259">
        <v>0</v>
      </c>
      <c r="R501" s="259">
        <v>0</v>
      </c>
      <c r="S501" s="259">
        <v>118.35</v>
      </c>
      <c r="T501" s="171">
        <v>2</v>
      </c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5"/>
      <c r="BS501" s="165"/>
      <c r="BT501" s="165"/>
      <c r="BU501" s="165"/>
      <c r="BV501" s="165"/>
      <c r="BW501" s="165"/>
      <c r="BX501" s="165"/>
      <c r="BY501" s="165"/>
      <c r="BZ501" s="165"/>
      <c r="CA501" s="165"/>
      <c r="CB501" s="165"/>
      <c r="CC501" s="165"/>
      <c r="CD501" s="165"/>
      <c r="CE501" s="165"/>
      <c r="CF501" s="165"/>
      <c r="CG501" s="165"/>
      <c r="CH501" s="165"/>
      <c r="CI501" s="165"/>
      <c r="CJ501" s="165"/>
      <c r="CK501" s="165"/>
      <c r="CL501" s="165"/>
      <c r="CM501" s="165"/>
      <c r="CN501" s="165"/>
      <c r="CO501" s="165"/>
      <c r="CP501" s="165"/>
      <c r="CQ501" s="165"/>
      <c r="CR501" s="165"/>
      <c r="CS501" s="165"/>
      <c r="CT501" s="165"/>
      <c r="CU501" s="165"/>
      <c r="CV501" s="165"/>
      <c r="CW501" s="165"/>
      <c r="CX501" s="165"/>
      <c r="CY501" s="165"/>
      <c r="CZ501" s="165"/>
      <c r="DA501" s="165"/>
      <c r="DB501" s="165"/>
      <c r="DC501" s="165"/>
      <c r="DD501" s="165"/>
      <c r="DE501" s="165"/>
      <c r="DF501" s="165"/>
      <c r="DG501" s="165"/>
      <c r="DH501" s="165"/>
      <c r="DI501" s="165"/>
      <c r="DJ501" s="165"/>
      <c r="DK501" s="165"/>
      <c r="DL501" s="165"/>
      <c r="DM501" s="165"/>
      <c r="DN501" s="165"/>
      <c r="DO501" s="165"/>
      <c r="DP501" s="165"/>
      <c r="DQ501" s="165"/>
    </row>
    <row r="502" spans="1:136" s="145" customFormat="1" ht="81" customHeight="1" outlineLevel="2" x14ac:dyDescent="0.25">
      <c r="A502" s="187" t="s">
        <v>318</v>
      </c>
      <c r="B502" s="187" t="s">
        <v>1121</v>
      </c>
      <c r="C502" s="177" t="s">
        <v>894</v>
      </c>
      <c r="D502" s="190" t="s">
        <v>1015</v>
      </c>
      <c r="E502" s="173" t="s">
        <v>494</v>
      </c>
      <c r="F502" s="174">
        <v>42370</v>
      </c>
      <c r="G502" s="174">
        <v>44561</v>
      </c>
      <c r="H502" s="187" t="s">
        <v>405</v>
      </c>
      <c r="I502" s="187" t="s">
        <v>303</v>
      </c>
      <c r="J502" s="187" t="s">
        <v>893</v>
      </c>
      <c r="K502" s="187"/>
      <c r="L502" s="187"/>
      <c r="M502" s="256"/>
      <c r="N502" s="257">
        <f>N503</f>
        <v>2573</v>
      </c>
      <c r="O502" s="257">
        <f>O503</f>
        <v>2573</v>
      </c>
      <c r="P502" s="146"/>
      <c r="Q502" s="146"/>
      <c r="R502" s="146"/>
      <c r="S502" s="146"/>
      <c r="T502" s="17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44"/>
      <c r="BS502" s="144"/>
      <c r="BT502" s="144"/>
      <c r="BU502" s="144"/>
      <c r="BV502" s="144"/>
      <c r="BW502" s="144"/>
      <c r="BX502" s="144"/>
      <c r="BY502" s="144"/>
      <c r="BZ502" s="144"/>
      <c r="CA502" s="144"/>
      <c r="CB502" s="144"/>
      <c r="CC502" s="144"/>
      <c r="CD502" s="144"/>
      <c r="CE502" s="144"/>
      <c r="CF502" s="144"/>
      <c r="CG502" s="144"/>
      <c r="CH502" s="144"/>
      <c r="CI502" s="144"/>
      <c r="CJ502" s="144"/>
      <c r="CK502" s="144"/>
      <c r="CL502" s="144"/>
      <c r="CM502" s="144"/>
      <c r="CN502" s="144"/>
      <c r="CO502" s="144"/>
      <c r="CP502" s="144"/>
      <c r="CQ502" s="144"/>
      <c r="CR502" s="144"/>
      <c r="CS502" s="144"/>
      <c r="CT502" s="144"/>
      <c r="CU502" s="144"/>
      <c r="CV502" s="144"/>
      <c r="CW502" s="144"/>
      <c r="CX502" s="144"/>
      <c r="CY502" s="144"/>
      <c r="CZ502" s="144"/>
      <c r="DA502" s="144"/>
      <c r="DB502" s="144"/>
      <c r="DC502" s="144"/>
      <c r="DD502" s="144"/>
      <c r="DE502" s="144"/>
      <c r="DF502" s="144"/>
      <c r="DG502" s="144"/>
      <c r="DH502" s="144"/>
      <c r="DI502" s="144"/>
      <c r="DJ502" s="144"/>
      <c r="DK502" s="144"/>
      <c r="DL502" s="144"/>
      <c r="DM502" s="144"/>
      <c r="DN502" s="144"/>
      <c r="DO502" s="144"/>
      <c r="DP502" s="144"/>
      <c r="DQ502" s="144"/>
      <c r="DR502" s="144"/>
      <c r="DS502" s="144"/>
      <c r="DT502" s="144"/>
      <c r="DU502" s="144"/>
      <c r="DV502" s="144"/>
      <c r="DW502" s="144"/>
      <c r="DX502" s="144"/>
      <c r="DY502" s="144"/>
      <c r="DZ502" s="144"/>
      <c r="EA502" s="144"/>
      <c r="EB502" s="144"/>
      <c r="EC502" s="144"/>
      <c r="ED502" s="144"/>
      <c r="EE502" s="144"/>
      <c r="EF502" s="144"/>
    </row>
    <row r="503" spans="1:136" s="145" customFormat="1" ht="37.5" customHeight="1" outlineLevel="2" x14ac:dyDescent="0.25">
      <c r="A503" s="202"/>
      <c r="B503" s="220"/>
      <c r="C503" s="679" t="s">
        <v>332</v>
      </c>
      <c r="D503" s="679"/>
      <c r="E503" s="679"/>
      <c r="F503" s="679"/>
      <c r="G503" s="679"/>
      <c r="H503" s="187" t="s">
        <v>405</v>
      </c>
      <c r="I503" s="187" t="s">
        <v>303</v>
      </c>
      <c r="J503" s="187" t="s">
        <v>893</v>
      </c>
      <c r="K503" s="187" t="s">
        <v>262</v>
      </c>
      <c r="L503" s="187" t="s">
        <v>751</v>
      </c>
      <c r="M503" s="148"/>
      <c r="N503" s="253">
        <v>2573</v>
      </c>
      <c r="O503" s="253">
        <v>2573</v>
      </c>
      <c r="P503" s="146"/>
      <c r="Q503" s="146"/>
      <c r="R503" s="146"/>
      <c r="S503" s="146"/>
      <c r="T503" s="17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44"/>
      <c r="BS503" s="144"/>
      <c r="BT503" s="144"/>
      <c r="BU503" s="144"/>
      <c r="BV503" s="144"/>
      <c r="BW503" s="144"/>
      <c r="BX503" s="144"/>
      <c r="BY503" s="144"/>
      <c r="BZ503" s="144"/>
      <c r="CA503" s="144"/>
      <c r="CB503" s="144"/>
      <c r="CC503" s="144"/>
      <c r="CD503" s="144"/>
      <c r="CE503" s="144"/>
      <c r="CF503" s="144"/>
      <c r="CG503" s="144"/>
      <c r="CH503" s="144"/>
      <c r="CI503" s="144"/>
      <c r="CJ503" s="144"/>
      <c r="CK503" s="144"/>
      <c r="CL503" s="144"/>
      <c r="CM503" s="144"/>
      <c r="CN503" s="144"/>
      <c r="CO503" s="144"/>
      <c r="CP503" s="144"/>
      <c r="CQ503" s="144"/>
      <c r="CR503" s="144"/>
      <c r="CS503" s="144"/>
      <c r="CT503" s="144"/>
      <c r="CU503" s="144"/>
      <c r="CV503" s="144"/>
      <c r="CW503" s="144"/>
      <c r="CX503" s="144"/>
      <c r="CY503" s="144"/>
      <c r="CZ503" s="144"/>
      <c r="DA503" s="144"/>
      <c r="DB503" s="144"/>
      <c r="DC503" s="144"/>
      <c r="DD503" s="144"/>
      <c r="DE503" s="144"/>
      <c r="DF503" s="144"/>
      <c r="DG503" s="144"/>
      <c r="DH503" s="144"/>
      <c r="DI503" s="144"/>
      <c r="DJ503" s="144"/>
      <c r="DK503" s="144"/>
      <c r="DL503" s="144"/>
      <c r="DM503" s="144"/>
      <c r="DN503" s="144"/>
      <c r="DO503" s="144"/>
      <c r="DP503" s="144"/>
      <c r="DQ503" s="144"/>
      <c r="DR503" s="144"/>
      <c r="DS503" s="144"/>
      <c r="DT503" s="144"/>
      <c r="DU503" s="144"/>
      <c r="DV503" s="144"/>
      <c r="DW503" s="144"/>
      <c r="DX503" s="144"/>
      <c r="DY503" s="144"/>
      <c r="DZ503" s="144"/>
      <c r="EA503" s="144"/>
      <c r="EB503" s="144"/>
      <c r="EC503" s="144"/>
      <c r="ED503" s="144"/>
      <c r="EE503" s="144"/>
      <c r="EF503" s="144"/>
    </row>
    <row r="504" spans="1:136" s="145" customFormat="1" ht="81" customHeight="1" outlineLevel="2" x14ac:dyDescent="0.25">
      <c r="A504" s="187" t="s">
        <v>318</v>
      </c>
      <c r="B504" s="187" t="s">
        <v>1122</v>
      </c>
      <c r="C504" s="177" t="s">
        <v>894</v>
      </c>
      <c r="D504" s="190" t="s">
        <v>1015</v>
      </c>
      <c r="E504" s="173" t="s">
        <v>494</v>
      </c>
      <c r="F504" s="174">
        <v>42370</v>
      </c>
      <c r="G504" s="174">
        <v>44561</v>
      </c>
      <c r="H504" s="187" t="s">
        <v>405</v>
      </c>
      <c r="I504" s="187" t="s">
        <v>303</v>
      </c>
      <c r="J504" s="187" t="s">
        <v>895</v>
      </c>
      <c r="K504" s="187"/>
      <c r="L504" s="187"/>
      <c r="M504" s="148"/>
      <c r="N504" s="257">
        <f>N505</f>
        <v>302.62959999999998</v>
      </c>
      <c r="O504" s="257">
        <f>O505</f>
        <v>302.62959999999998</v>
      </c>
      <c r="P504" s="146"/>
      <c r="Q504" s="146"/>
      <c r="R504" s="146"/>
      <c r="S504" s="146"/>
      <c r="T504" s="17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44"/>
      <c r="BS504" s="144"/>
      <c r="BT504" s="144"/>
      <c r="BU504" s="144"/>
      <c r="BV504" s="144"/>
      <c r="BW504" s="144"/>
      <c r="BX504" s="144"/>
      <c r="BY504" s="144"/>
      <c r="BZ504" s="144"/>
      <c r="CA504" s="144"/>
      <c r="CB504" s="144"/>
      <c r="CC504" s="144"/>
      <c r="CD504" s="144"/>
      <c r="CE504" s="144"/>
      <c r="CF504" s="144"/>
      <c r="CG504" s="144"/>
      <c r="CH504" s="144"/>
      <c r="CI504" s="144"/>
      <c r="CJ504" s="144"/>
      <c r="CK504" s="144"/>
      <c r="CL504" s="144"/>
      <c r="CM504" s="144"/>
      <c r="CN504" s="144"/>
      <c r="CO504" s="144"/>
      <c r="CP504" s="144"/>
      <c r="CQ504" s="144"/>
      <c r="CR504" s="144"/>
      <c r="CS504" s="144"/>
      <c r="CT504" s="144"/>
      <c r="CU504" s="144"/>
      <c r="CV504" s="144"/>
      <c r="CW504" s="144"/>
      <c r="CX504" s="144"/>
      <c r="CY504" s="144"/>
      <c r="CZ504" s="144"/>
      <c r="DA504" s="144"/>
      <c r="DB504" s="144"/>
      <c r="DC504" s="144"/>
      <c r="DD504" s="144"/>
      <c r="DE504" s="144"/>
      <c r="DF504" s="144"/>
      <c r="DG504" s="144"/>
      <c r="DH504" s="144"/>
      <c r="DI504" s="144"/>
      <c r="DJ504" s="144"/>
      <c r="DK504" s="144"/>
      <c r="DL504" s="144"/>
      <c r="DM504" s="144"/>
      <c r="DN504" s="144"/>
      <c r="DO504" s="144"/>
      <c r="DP504" s="144"/>
      <c r="DQ504" s="144"/>
      <c r="DR504" s="144"/>
      <c r="DS504" s="144"/>
      <c r="DT504" s="144"/>
      <c r="DU504" s="144"/>
      <c r="DV504" s="144"/>
      <c r="DW504" s="144"/>
      <c r="DX504" s="144"/>
      <c r="DY504" s="144"/>
      <c r="DZ504" s="144"/>
      <c r="EA504" s="144"/>
      <c r="EB504" s="144"/>
      <c r="EC504" s="144"/>
      <c r="ED504" s="144"/>
      <c r="EE504" s="144"/>
      <c r="EF504" s="144"/>
    </row>
    <row r="505" spans="1:136" s="145" customFormat="1" ht="37.5" customHeight="1" outlineLevel="2" x14ac:dyDescent="0.25">
      <c r="A505" s="202"/>
      <c r="B505" s="220"/>
      <c r="C505" s="679" t="s">
        <v>332</v>
      </c>
      <c r="D505" s="679"/>
      <c r="E505" s="679"/>
      <c r="F505" s="679"/>
      <c r="G505" s="679"/>
      <c r="H505" s="187" t="s">
        <v>405</v>
      </c>
      <c r="I505" s="187" t="s">
        <v>303</v>
      </c>
      <c r="J505" s="187" t="s">
        <v>895</v>
      </c>
      <c r="K505" s="187" t="s">
        <v>262</v>
      </c>
      <c r="L505" s="187" t="s">
        <v>751</v>
      </c>
      <c r="M505" s="148"/>
      <c r="N505" s="253">
        <v>302.62959999999998</v>
      </c>
      <c r="O505" s="253">
        <v>302.62959999999998</v>
      </c>
      <c r="P505" s="146"/>
      <c r="Q505" s="146"/>
      <c r="R505" s="146"/>
      <c r="S505" s="146"/>
      <c r="T505" s="17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44"/>
      <c r="BS505" s="144"/>
      <c r="BT505" s="144"/>
      <c r="BU505" s="144"/>
      <c r="BV505" s="144"/>
      <c r="BW505" s="144"/>
      <c r="BX505" s="144"/>
      <c r="BY505" s="144"/>
      <c r="BZ505" s="144"/>
      <c r="CA505" s="144"/>
      <c r="CB505" s="144"/>
      <c r="CC505" s="144"/>
      <c r="CD505" s="144"/>
      <c r="CE505" s="144"/>
      <c r="CF505" s="144"/>
      <c r="CG505" s="144"/>
      <c r="CH505" s="144"/>
      <c r="CI505" s="144"/>
      <c r="CJ505" s="144"/>
      <c r="CK505" s="144"/>
      <c r="CL505" s="144"/>
      <c r="CM505" s="144"/>
      <c r="CN505" s="144"/>
      <c r="CO505" s="144"/>
      <c r="CP505" s="144"/>
      <c r="CQ505" s="144"/>
      <c r="CR505" s="144"/>
      <c r="CS505" s="144"/>
      <c r="CT505" s="144"/>
      <c r="CU505" s="144"/>
      <c r="CV505" s="144"/>
      <c r="CW505" s="144"/>
      <c r="CX505" s="144"/>
      <c r="CY505" s="144"/>
      <c r="CZ505" s="144"/>
      <c r="DA505" s="144"/>
      <c r="DB505" s="144"/>
      <c r="DC505" s="144"/>
      <c r="DD505" s="144"/>
      <c r="DE505" s="144"/>
      <c r="DF505" s="144"/>
      <c r="DG505" s="144"/>
      <c r="DH505" s="144"/>
      <c r="DI505" s="144"/>
      <c r="DJ505" s="144"/>
      <c r="DK505" s="144"/>
      <c r="DL505" s="144"/>
      <c r="DM505" s="144"/>
      <c r="DN505" s="144"/>
      <c r="DO505" s="144"/>
      <c r="DP505" s="144"/>
      <c r="DQ505" s="144"/>
      <c r="DR505" s="144"/>
      <c r="DS505" s="144"/>
      <c r="DT505" s="144"/>
      <c r="DU505" s="144"/>
      <c r="DV505" s="144"/>
      <c r="DW505" s="144"/>
      <c r="DX505" s="144"/>
      <c r="DY505" s="144"/>
      <c r="DZ505" s="144"/>
      <c r="EA505" s="144"/>
      <c r="EB505" s="144"/>
      <c r="EC505" s="144"/>
      <c r="ED505" s="144"/>
      <c r="EE505" s="144"/>
      <c r="EF505" s="144"/>
    </row>
    <row r="506" spans="1:136" s="131" customFormat="1" ht="81" customHeight="1" outlineLevel="2" x14ac:dyDescent="0.25">
      <c r="A506" s="187" t="s">
        <v>318</v>
      </c>
      <c r="B506" s="187" t="s">
        <v>1123</v>
      </c>
      <c r="C506" s="273" t="s">
        <v>933</v>
      </c>
      <c r="D506" s="190" t="s">
        <v>1015</v>
      </c>
      <c r="E506" s="173" t="s">
        <v>494</v>
      </c>
      <c r="F506" s="174">
        <v>42370</v>
      </c>
      <c r="G506" s="174">
        <v>44561</v>
      </c>
      <c r="H506" s="187" t="s">
        <v>405</v>
      </c>
      <c r="I506" s="187" t="s">
        <v>303</v>
      </c>
      <c r="J506" s="187" t="s">
        <v>936</v>
      </c>
      <c r="K506" s="187"/>
      <c r="L506" s="187"/>
      <c r="M506" s="147"/>
      <c r="N506" s="253"/>
      <c r="O506" s="253"/>
      <c r="P506" s="146">
        <f>P507</f>
        <v>73.318799999999996</v>
      </c>
      <c r="Q506" s="146">
        <f t="shared" ref="Q506:S506" si="44">Q507</f>
        <v>107.93</v>
      </c>
      <c r="R506" s="146">
        <f t="shared" si="44"/>
        <v>0</v>
      </c>
      <c r="S506" s="146">
        <f t="shared" si="44"/>
        <v>0</v>
      </c>
      <c r="T506" s="17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30"/>
      <c r="BS506" s="130"/>
      <c r="BT506" s="130"/>
      <c r="BU506" s="130"/>
      <c r="BV506" s="130"/>
      <c r="BW506" s="130"/>
      <c r="BX506" s="130"/>
      <c r="BY506" s="130"/>
      <c r="BZ506" s="130"/>
      <c r="CA506" s="130"/>
      <c r="CB506" s="130"/>
      <c r="CC506" s="130"/>
      <c r="CD506" s="130"/>
      <c r="CE506" s="130"/>
      <c r="CF506" s="130"/>
      <c r="CG506" s="130"/>
      <c r="CH506" s="130"/>
      <c r="CI506" s="130"/>
      <c r="CJ506" s="130"/>
      <c r="CK506" s="130"/>
      <c r="CL506" s="130"/>
      <c r="CM506" s="130"/>
      <c r="CN506" s="130"/>
      <c r="CO506" s="130"/>
      <c r="CP506" s="130"/>
      <c r="CQ506" s="130"/>
      <c r="CR506" s="130"/>
      <c r="CS506" s="130"/>
      <c r="CT506" s="130"/>
      <c r="CU506" s="130"/>
      <c r="CV506" s="130"/>
      <c r="CW506" s="130"/>
      <c r="CX506" s="130"/>
      <c r="CY506" s="130"/>
      <c r="CZ506" s="130"/>
      <c r="DA506" s="130"/>
      <c r="DB506" s="130"/>
      <c r="DC506" s="130"/>
      <c r="DD506" s="130"/>
      <c r="DE506" s="130"/>
      <c r="DF506" s="130"/>
      <c r="DG506" s="130"/>
      <c r="DH506" s="130"/>
      <c r="DI506" s="130"/>
      <c r="DJ506" s="130"/>
      <c r="DK506" s="130"/>
      <c r="DL506" s="130"/>
      <c r="DM506" s="130"/>
      <c r="DN506" s="130"/>
      <c r="DO506" s="130"/>
      <c r="DP506" s="130"/>
      <c r="DQ506" s="130"/>
      <c r="DR506" s="130"/>
      <c r="DS506" s="130"/>
      <c r="DT506" s="130"/>
      <c r="DU506" s="130"/>
      <c r="DV506" s="130"/>
      <c r="DW506" s="130"/>
      <c r="DX506" s="130"/>
      <c r="DY506" s="130"/>
      <c r="DZ506" s="130"/>
      <c r="EA506" s="130"/>
      <c r="EB506" s="130"/>
      <c r="EC506" s="130"/>
      <c r="ED506" s="130"/>
      <c r="EE506" s="130"/>
      <c r="EF506" s="130"/>
    </row>
    <row r="507" spans="1:136" s="131" customFormat="1" ht="37.5" customHeight="1" outlineLevel="2" x14ac:dyDescent="0.25">
      <c r="A507" s="202"/>
      <c r="B507" s="220"/>
      <c r="C507" s="679" t="s">
        <v>332</v>
      </c>
      <c r="D507" s="679"/>
      <c r="E507" s="679"/>
      <c r="F507" s="679"/>
      <c r="G507" s="679"/>
      <c r="H507" s="187" t="s">
        <v>405</v>
      </c>
      <c r="I507" s="187" t="s">
        <v>303</v>
      </c>
      <c r="J507" s="187" t="s">
        <v>936</v>
      </c>
      <c r="K507" s="187" t="s">
        <v>262</v>
      </c>
      <c r="L507" s="187" t="s">
        <v>751</v>
      </c>
      <c r="M507" s="256"/>
      <c r="N507" s="253"/>
      <c r="O507" s="253"/>
      <c r="P507" s="146">
        <v>73.318799999999996</v>
      </c>
      <c r="Q507" s="146">
        <v>107.93</v>
      </c>
      <c r="R507" s="146">
        <v>0</v>
      </c>
      <c r="S507" s="146">
        <v>0</v>
      </c>
      <c r="T507" s="17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30"/>
      <c r="BS507" s="130"/>
      <c r="BT507" s="130"/>
      <c r="BU507" s="130"/>
      <c r="BV507" s="130"/>
      <c r="BW507" s="130"/>
      <c r="BX507" s="130"/>
      <c r="BY507" s="130"/>
      <c r="BZ507" s="130"/>
      <c r="CA507" s="130"/>
      <c r="CB507" s="130"/>
      <c r="CC507" s="130"/>
      <c r="CD507" s="130"/>
      <c r="CE507" s="130"/>
      <c r="CF507" s="130"/>
      <c r="CG507" s="130"/>
      <c r="CH507" s="130"/>
      <c r="CI507" s="130"/>
      <c r="CJ507" s="130"/>
      <c r="CK507" s="130"/>
      <c r="CL507" s="130"/>
      <c r="CM507" s="130"/>
      <c r="CN507" s="130"/>
      <c r="CO507" s="130"/>
      <c r="CP507" s="130"/>
      <c r="CQ507" s="130"/>
      <c r="CR507" s="130"/>
      <c r="CS507" s="130"/>
      <c r="CT507" s="130"/>
      <c r="CU507" s="130"/>
      <c r="CV507" s="130"/>
      <c r="CW507" s="130"/>
      <c r="CX507" s="130"/>
      <c r="CY507" s="130"/>
      <c r="CZ507" s="130"/>
      <c r="DA507" s="130"/>
      <c r="DB507" s="130"/>
      <c r="DC507" s="130"/>
      <c r="DD507" s="130"/>
      <c r="DE507" s="130"/>
      <c r="DF507" s="130"/>
      <c r="DG507" s="130"/>
      <c r="DH507" s="130"/>
      <c r="DI507" s="130"/>
      <c r="DJ507" s="130"/>
      <c r="DK507" s="130"/>
      <c r="DL507" s="130"/>
      <c r="DM507" s="130"/>
      <c r="DN507" s="130"/>
      <c r="DO507" s="130"/>
      <c r="DP507" s="130"/>
      <c r="DQ507" s="130"/>
      <c r="DR507" s="130"/>
      <c r="DS507" s="130"/>
      <c r="DT507" s="130"/>
      <c r="DU507" s="130"/>
      <c r="DV507" s="130"/>
      <c r="DW507" s="130"/>
      <c r="DX507" s="130"/>
      <c r="DY507" s="130"/>
      <c r="DZ507" s="130"/>
      <c r="EA507" s="130"/>
      <c r="EB507" s="130"/>
      <c r="EC507" s="130"/>
      <c r="ED507" s="130"/>
      <c r="EE507" s="130"/>
      <c r="EF507" s="130"/>
    </row>
    <row r="508" spans="1:136" s="131" customFormat="1" ht="28.5" hidden="1" customHeight="1" outlineLevel="2" x14ac:dyDescent="0.25">
      <c r="A508" s="209"/>
      <c r="B508" s="210"/>
      <c r="C508" s="658" t="s">
        <v>839</v>
      </c>
      <c r="D508" s="659"/>
      <c r="E508" s="659"/>
      <c r="F508" s="659"/>
      <c r="G508" s="660"/>
      <c r="H508" s="187" t="s">
        <v>405</v>
      </c>
      <c r="I508" s="187" t="s">
        <v>303</v>
      </c>
      <c r="J508" s="187" t="s">
        <v>838</v>
      </c>
      <c r="K508" s="187" t="s">
        <v>262</v>
      </c>
      <c r="L508" s="187" t="s">
        <v>751</v>
      </c>
      <c r="M508" s="256"/>
      <c r="N508" s="253"/>
      <c r="O508" s="253"/>
      <c r="P508" s="146"/>
      <c r="Q508" s="146"/>
      <c r="R508" s="146"/>
      <c r="S508" s="146"/>
      <c r="T508" s="176">
        <v>3</v>
      </c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30"/>
      <c r="BS508" s="130"/>
      <c r="BT508" s="130"/>
      <c r="BU508" s="130"/>
      <c r="BV508" s="130"/>
      <c r="BW508" s="130"/>
      <c r="BX508" s="130"/>
      <c r="BY508" s="130"/>
      <c r="BZ508" s="130"/>
      <c r="CA508" s="130"/>
      <c r="CB508" s="130"/>
      <c r="CC508" s="130"/>
      <c r="CD508" s="130"/>
      <c r="CE508" s="130"/>
      <c r="CF508" s="130"/>
      <c r="CG508" s="130"/>
      <c r="CH508" s="130"/>
      <c r="CI508" s="130"/>
      <c r="CJ508" s="130"/>
      <c r="CK508" s="130"/>
      <c r="CL508" s="130"/>
      <c r="CM508" s="130"/>
      <c r="CN508" s="130"/>
      <c r="CO508" s="130"/>
      <c r="CP508" s="130"/>
      <c r="CQ508" s="130"/>
      <c r="CR508" s="130"/>
      <c r="CS508" s="130"/>
      <c r="CT508" s="130"/>
      <c r="CU508" s="130"/>
      <c r="CV508" s="130"/>
      <c r="CW508" s="130"/>
      <c r="CX508" s="130"/>
      <c r="CY508" s="130"/>
      <c r="CZ508" s="130"/>
      <c r="DA508" s="130"/>
      <c r="DB508" s="130"/>
      <c r="DC508" s="130"/>
      <c r="DD508" s="130"/>
      <c r="DE508" s="130"/>
      <c r="DF508" s="130"/>
      <c r="DG508" s="130"/>
      <c r="DH508" s="130"/>
      <c r="DI508" s="130"/>
      <c r="DJ508" s="130"/>
      <c r="DK508" s="130"/>
      <c r="DL508" s="130"/>
      <c r="DM508" s="130"/>
      <c r="DN508" s="130"/>
      <c r="DO508" s="130"/>
      <c r="DP508" s="130"/>
      <c r="DQ508" s="130"/>
      <c r="DR508" s="130"/>
      <c r="DS508" s="130"/>
      <c r="DT508" s="130"/>
      <c r="DU508" s="130"/>
      <c r="DV508" s="130"/>
      <c r="DW508" s="130"/>
      <c r="DX508" s="130"/>
      <c r="DY508" s="130"/>
      <c r="DZ508" s="130"/>
      <c r="EA508" s="130"/>
      <c r="EB508" s="130"/>
      <c r="EC508" s="130"/>
      <c r="ED508" s="130"/>
      <c r="EE508" s="130"/>
      <c r="EF508" s="130"/>
    </row>
    <row r="509" spans="1:136" s="131" customFormat="1" ht="28.5" hidden="1" customHeight="1" outlineLevel="2" x14ac:dyDescent="0.25">
      <c r="A509" s="209"/>
      <c r="B509" s="210"/>
      <c r="C509" s="658" t="s">
        <v>804</v>
      </c>
      <c r="D509" s="659"/>
      <c r="E509" s="659"/>
      <c r="F509" s="659"/>
      <c r="G509" s="660"/>
      <c r="H509" s="187" t="s">
        <v>405</v>
      </c>
      <c r="I509" s="187" t="s">
        <v>303</v>
      </c>
      <c r="J509" s="187" t="s">
        <v>838</v>
      </c>
      <c r="K509" s="187" t="s">
        <v>262</v>
      </c>
      <c r="L509" s="187" t="s">
        <v>751</v>
      </c>
      <c r="M509" s="253"/>
      <c r="N509" s="253"/>
      <c r="O509" s="253"/>
      <c r="P509" s="146"/>
      <c r="Q509" s="146"/>
      <c r="R509" s="146"/>
      <c r="S509" s="146"/>
      <c r="T509" s="176">
        <v>3</v>
      </c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30"/>
      <c r="BS509" s="130"/>
      <c r="BT509" s="130"/>
      <c r="BU509" s="130"/>
      <c r="BV509" s="130"/>
      <c r="BW509" s="130"/>
      <c r="BX509" s="130"/>
      <c r="BY509" s="130"/>
      <c r="BZ509" s="130"/>
      <c r="CA509" s="130"/>
      <c r="CB509" s="130"/>
      <c r="CC509" s="130"/>
      <c r="CD509" s="130"/>
      <c r="CE509" s="130"/>
      <c r="CF509" s="130"/>
      <c r="CG509" s="130"/>
      <c r="CH509" s="130"/>
      <c r="CI509" s="130"/>
      <c r="CJ509" s="130"/>
      <c r="CK509" s="130"/>
      <c r="CL509" s="130"/>
      <c r="CM509" s="130"/>
      <c r="CN509" s="130"/>
      <c r="CO509" s="130"/>
      <c r="CP509" s="130"/>
      <c r="CQ509" s="130"/>
      <c r="CR509" s="130"/>
      <c r="CS509" s="130"/>
      <c r="CT509" s="130"/>
      <c r="CU509" s="130"/>
      <c r="CV509" s="130"/>
      <c r="CW509" s="130"/>
      <c r="CX509" s="130"/>
      <c r="CY509" s="130"/>
      <c r="CZ509" s="130"/>
      <c r="DA509" s="130"/>
      <c r="DB509" s="130"/>
      <c r="DC509" s="130"/>
      <c r="DD509" s="130"/>
      <c r="DE509" s="130"/>
      <c r="DF509" s="130"/>
      <c r="DG509" s="130"/>
      <c r="DH509" s="130"/>
      <c r="DI509" s="130"/>
      <c r="DJ509" s="130"/>
      <c r="DK509" s="130"/>
      <c r="DL509" s="130"/>
      <c r="DM509" s="130"/>
      <c r="DN509" s="130"/>
      <c r="DO509" s="130"/>
      <c r="DP509" s="130"/>
      <c r="DQ509" s="130"/>
      <c r="DR509" s="130"/>
      <c r="DS509" s="130"/>
      <c r="DT509" s="130"/>
      <c r="DU509" s="130"/>
      <c r="DV509" s="130"/>
      <c r="DW509" s="130"/>
      <c r="DX509" s="130"/>
      <c r="DY509" s="130"/>
      <c r="DZ509" s="130"/>
      <c r="EA509" s="130"/>
      <c r="EB509" s="130"/>
      <c r="EC509" s="130"/>
      <c r="ED509" s="130"/>
      <c r="EE509" s="130"/>
      <c r="EF509" s="130"/>
    </row>
    <row r="510" spans="1:136" s="131" customFormat="1" ht="81" customHeight="1" outlineLevel="2" x14ac:dyDescent="0.25">
      <c r="A510" s="187" t="s">
        <v>318</v>
      </c>
      <c r="B510" s="187" t="s">
        <v>1124</v>
      </c>
      <c r="C510" s="273" t="s">
        <v>933</v>
      </c>
      <c r="D510" s="190" t="s">
        <v>1015</v>
      </c>
      <c r="E510" s="173" t="s">
        <v>494</v>
      </c>
      <c r="F510" s="174">
        <v>42370</v>
      </c>
      <c r="G510" s="174">
        <v>44561</v>
      </c>
      <c r="H510" s="187" t="s">
        <v>405</v>
      </c>
      <c r="I510" s="187" t="s">
        <v>303</v>
      </c>
      <c r="J510" s="187" t="s">
        <v>935</v>
      </c>
      <c r="K510" s="187"/>
      <c r="L510" s="187"/>
      <c r="M510" s="253"/>
      <c r="N510" s="253"/>
      <c r="O510" s="253"/>
      <c r="P510" s="146">
        <f>P511</f>
        <v>2581.2289999999998</v>
      </c>
      <c r="Q510" s="146"/>
      <c r="R510" s="146"/>
      <c r="S510" s="146"/>
      <c r="T510" s="17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30"/>
      <c r="BS510" s="130"/>
      <c r="BT510" s="130"/>
      <c r="BU510" s="130"/>
      <c r="BV510" s="130"/>
      <c r="BW510" s="130"/>
      <c r="BX510" s="130"/>
      <c r="BY510" s="130"/>
      <c r="BZ510" s="130"/>
      <c r="CA510" s="130"/>
      <c r="CB510" s="130"/>
      <c r="CC510" s="130"/>
      <c r="CD510" s="130"/>
      <c r="CE510" s="130"/>
      <c r="CF510" s="130"/>
      <c r="CG510" s="130"/>
      <c r="CH510" s="130"/>
      <c r="CI510" s="130"/>
      <c r="CJ510" s="130"/>
      <c r="CK510" s="130"/>
      <c r="CL510" s="130"/>
      <c r="CM510" s="130"/>
      <c r="CN510" s="130"/>
      <c r="CO510" s="130"/>
      <c r="CP510" s="130"/>
      <c r="CQ510" s="130"/>
      <c r="CR510" s="130"/>
      <c r="CS510" s="130"/>
      <c r="CT510" s="130"/>
      <c r="CU510" s="130"/>
      <c r="CV510" s="130"/>
      <c r="CW510" s="130"/>
      <c r="CX510" s="130"/>
      <c r="CY510" s="130"/>
      <c r="CZ510" s="130"/>
      <c r="DA510" s="130"/>
      <c r="DB510" s="130"/>
      <c r="DC510" s="130"/>
      <c r="DD510" s="130"/>
      <c r="DE510" s="130"/>
      <c r="DF510" s="130"/>
      <c r="DG510" s="130"/>
      <c r="DH510" s="130"/>
      <c r="DI510" s="130"/>
      <c r="DJ510" s="130"/>
      <c r="DK510" s="130"/>
      <c r="DL510" s="130"/>
      <c r="DM510" s="130"/>
      <c r="DN510" s="130"/>
      <c r="DO510" s="130"/>
      <c r="DP510" s="130"/>
      <c r="DQ510" s="130"/>
      <c r="DR510" s="130"/>
      <c r="DS510" s="130"/>
      <c r="DT510" s="130"/>
      <c r="DU510" s="130"/>
      <c r="DV510" s="130"/>
      <c r="DW510" s="130"/>
      <c r="DX510" s="130"/>
      <c r="DY510" s="130"/>
      <c r="DZ510" s="130"/>
      <c r="EA510" s="130"/>
      <c r="EB510" s="130"/>
      <c r="EC510" s="130"/>
      <c r="ED510" s="130"/>
      <c r="EE510" s="130"/>
      <c r="EF510" s="130"/>
    </row>
    <row r="511" spans="1:136" s="131" customFormat="1" ht="48.75" customHeight="1" outlineLevel="2" x14ac:dyDescent="0.25">
      <c r="A511" s="202"/>
      <c r="B511" s="220"/>
      <c r="C511" s="679" t="s">
        <v>332</v>
      </c>
      <c r="D511" s="679"/>
      <c r="E511" s="679"/>
      <c r="F511" s="679"/>
      <c r="G511" s="679"/>
      <c r="H511" s="187" t="s">
        <v>405</v>
      </c>
      <c r="I511" s="187" t="s">
        <v>303</v>
      </c>
      <c r="J511" s="187" t="s">
        <v>935</v>
      </c>
      <c r="K511" s="187" t="s">
        <v>262</v>
      </c>
      <c r="L511" s="187" t="s">
        <v>751</v>
      </c>
      <c r="M511" s="253"/>
      <c r="N511" s="253"/>
      <c r="O511" s="253"/>
      <c r="P511" s="146">
        <v>2581.2289999999998</v>
      </c>
      <c r="Q511" s="146"/>
      <c r="R511" s="146"/>
      <c r="S511" s="146"/>
      <c r="T511" s="17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30"/>
      <c r="BS511" s="130"/>
      <c r="BT511" s="130"/>
      <c r="BU511" s="130"/>
      <c r="BV511" s="130"/>
      <c r="BW511" s="130"/>
      <c r="BX511" s="130"/>
      <c r="BY511" s="130"/>
      <c r="BZ511" s="130"/>
      <c r="CA511" s="130"/>
      <c r="CB511" s="130"/>
      <c r="CC511" s="130"/>
      <c r="CD511" s="130"/>
      <c r="CE511" s="130"/>
      <c r="CF511" s="130"/>
      <c r="CG511" s="130"/>
      <c r="CH511" s="130"/>
      <c r="CI511" s="130"/>
      <c r="CJ511" s="130"/>
      <c r="CK511" s="130"/>
      <c r="CL511" s="130"/>
      <c r="CM511" s="130"/>
      <c r="CN511" s="130"/>
      <c r="CO511" s="130"/>
      <c r="CP511" s="130"/>
      <c r="CQ511" s="130"/>
      <c r="CR511" s="130"/>
      <c r="CS511" s="130"/>
      <c r="CT511" s="130"/>
      <c r="CU511" s="130"/>
      <c r="CV511" s="130"/>
      <c r="CW511" s="130"/>
      <c r="CX511" s="130"/>
      <c r="CY511" s="130"/>
      <c r="CZ511" s="130"/>
      <c r="DA511" s="130"/>
      <c r="DB511" s="130"/>
      <c r="DC511" s="130"/>
      <c r="DD511" s="130"/>
      <c r="DE511" s="130"/>
      <c r="DF511" s="130"/>
      <c r="DG511" s="130"/>
      <c r="DH511" s="130"/>
      <c r="DI511" s="130"/>
      <c r="DJ511" s="130"/>
      <c r="DK511" s="130"/>
      <c r="DL511" s="130"/>
      <c r="DM511" s="130"/>
      <c r="DN511" s="130"/>
      <c r="DO511" s="130"/>
      <c r="DP511" s="130"/>
      <c r="DQ511" s="130"/>
      <c r="DR511" s="130"/>
      <c r="DS511" s="130"/>
      <c r="DT511" s="130"/>
      <c r="DU511" s="130"/>
      <c r="DV511" s="130"/>
      <c r="DW511" s="130"/>
      <c r="DX511" s="130"/>
      <c r="DY511" s="130"/>
      <c r="DZ511" s="130"/>
      <c r="EA511" s="130"/>
      <c r="EB511" s="130"/>
      <c r="EC511" s="130"/>
      <c r="ED511" s="130"/>
      <c r="EE511" s="130"/>
      <c r="EF511" s="130"/>
    </row>
    <row r="512" spans="1:136" s="131" customFormat="1" ht="28.5" hidden="1" customHeight="1" outlineLevel="2" x14ac:dyDescent="0.25">
      <c r="A512" s="209"/>
      <c r="B512" s="210"/>
      <c r="C512" s="658" t="s">
        <v>839</v>
      </c>
      <c r="D512" s="659"/>
      <c r="E512" s="659"/>
      <c r="F512" s="659"/>
      <c r="G512" s="660"/>
      <c r="H512" s="187" t="s">
        <v>405</v>
      </c>
      <c r="I512" s="187" t="s">
        <v>303</v>
      </c>
      <c r="J512" s="187" t="s">
        <v>840</v>
      </c>
      <c r="K512" s="187" t="s">
        <v>262</v>
      </c>
      <c r="L512" s="187" t="s">
        <v>751</v>
      </c>
      <c r="M512" s="253"/>
      <c r="N512" s="253"/>
      <c r="O512" s="253"/>
      <c r="P512" s="146"/>
      <c r="Q512" s="146"/>
      <c r="R512" s="146"/>
      <c r="S512" s="146"/>
      <c r="T512" s="176">
        <v>3</v>
      </c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30"/>
      <c r="BS512" s="130"/>
      <c r="BT512" s="130"/>
      <c r="BU512" s="130"/>
      <c r="BV512" s="130"/>
      <c r="BW512" s="130"/>
      <c r="BX512" s="130"/>
      <c r="BY512" s="130"/>
      <c r="BZ512" s="130"/>
      <c r="CA512" s="130"/>
      <c r="CB512" s="130"/>
      <c r="CC512" s="130"/>
      <c r="CD512" s="130"/>
      <c r="CE512" s="130"/>
      <c r="CF512" s="130"/>
      <c r="CG512" s="130"/>
      <c r="CH512" s="130"/>
      <c r="CI512" s="130"/>
      <c r="CJ512" s="130"/>
      <c r="CK512" s="130"/>
      <c r="CL512" s="130"/>
      <c r="CM512" s="130"/>
      <c r="CN512" s="130"/>
      <c r="CO512" s="130"/>
      <c r="CP512" s="130"/>
      <c r="CQ512" s="130"/>
      <c r="CR512" s="130"/>
      <c r="CS512" s="130"/>
      <c r="CT512" s="130"/>
      <c r="CU512" s="130"/>
      <c r="CV512" s="130"/>
      <c r="CW512" s="130"/>
      <c r="CX512" s="130"/>
      <c r="CY512" s="130"/>
      <c r="CZ512" s="130"/>
      <c r="DA512" s="130"/>
      <c r="DB512" s="130"/>
      <c r="DC512" s="130"/>
      <c r="DD512" s="130"/>
      <c r="DE512" s="130"/>
      <c r="DF512" s="130"/>
      <c r="DG512" s="130"/>
      <c r="DH512" s="130"/>
      <c r="DI512" s="130"/>
      <c r="DJ512" s="130"/>
      <c r="DK512" s="130"/>
      <c r="DL512" s="130"/>
      <c r="DM512" s="130"/>
      <c r="DN512" s="130"/>
      <c r="DO512" s="130"/>
      <c r="DP512" s="130"/>
      <c r="DQ512" s="130"/>
      <c r="DR512" s="130"/>
      <c r="DS512" s="130"/>
      <c r="DT512" s="130"/>
      <c r="DU512" s="130"/>
      <c r="DV512" s="130"/>
      <c r="DW512" s="130"/>
      <c r="DX512" s="130"/>
      <c r="DY512" s="130"/>
      <c r="DZ512" s="130"/>
      <c r="EA512" s="130"/>
      <c r="EB512" s="130"/>
      <c r="EC512" s="130"/>
      <c r="ED512" s="130"/>
      <c r="EE512" s="130"/>
      <c r="EF512" s="130"/>
    </row>
    <row r="513" spans="1:136" s="131" customFormat="1" ht="28.5" hidden="1" customHeight="1" outlineLevel="2" x14ac:dyDescent="0.25">
      <c r="A513" s="209"/>
      <c r="B513" s="210"/>
      <c r="C513" s="658" t="s">
        <v>804</v>
      </c>
      <c r="D513" s="659"/>
      <c r="E513" s="659"/>
      <c r="F513" s="659"/>
      <c r="G513" s="660"/>
      <c r="H513" s="187" t="s">
        <v>405</v>
      </c>
      <c r="I513" s="187" t="s">
        <v>303</v>
      </c>
      <c r="J513" s="187" t="s">
        <v>840</v>
      </c>
      <c r="K513" s="187" t="s">
        <v>262</v>
      </c>
      <c r="L513" s="187" t="s">
        <v>751</v>
      </c>
      <c r="M513" s="253"/>
      <c r="N513" s="253"/>
      <c r="O513" s="253"/>
      <c r="P513" s="146"/>
      <c r="Q513" s="146"/>
      <c r="R513" s="146"/>
      <c r="S513" s="146"/>
      <c r="T513" s="176">
        <v>3</v>
      </c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30"/>
      <c r="BS513" s="130"/>
      <c r="BT513" s="130"/>
      <c r="BU513" s="130"/>
      <c r="BV513" s="130"/>
      <c r="BW513" s="130"/>
      <c r="BX513" s="130"/>
      <c r="BY513" s="130"/>
      <c r="BZ513" s="130"/>
      <c r="CA513" s="130"/>
      <c r="CB513" s="130"/>
      <c r="CC513" s="130"/>
      <c r="CD513" s="130"/>
      <c r="CE513" s="130"/>
      <c r="CF513" s="130"/>
      <c r="CG513" s="130"/>
      <c r="CH513" s="130"/>
      <c r="CI513" s="130"/>
      <c r="CJ513" s="130"/>
      <c r="CK513" s="130"/>
      <c r="CL513" s="130"/>
      <c r="CM513" s="130"/>
      <c r="CN513" s="130"/>
      <c r="CO513" s="130"/>
      <c r="CP513" s="130"/>
      <c r="CQ513" s="130"/>
      <c r="CR513" s="130"/>
      <c r="CS513" s="130"/>
      <c r="CT513" s="130"/>
      <c r="CU513" s="130"/>
      <c r="CV513" s="130"/>
      <c r="CW513" s="130"/>
      <c r="CX513" s="130"/>
      <c r="CY513" s="130"/>
      <c r="CZ513" s="130"/>
      <c r="DA513" s="130"/>
      <c r="DB513" s="130"/>
      <c r="DC513" s="130"/>
      <c r="DD513" s="130"/>
      <c r="DE513" s="130"/>
      <c r="DF513" s="130"/>
      <c r="DG513" s="130"/>
      <c r="DH513" s="130"/>
      <c r="DI513" s="130"/>
      <c r="DJ513" s="130"/>
      <c r="DK513" s="130"/>
      <c r="DL513" s="130"/>
      <c r="DM513" s="130"/>
      <c r="DN513" s="130"/>
      <c r="DO513" s="130"/>
      <c r="DP513" s="130"/>
      <c r="DQ513" s="130"/>
      <c r="DR513" s="130"/>
      <c r="DS513" s="130"/>
      <c r="DT513" s="130"/>
      <c r="DU513" s="130"/>
      <c r="DV513" s="130"/>
      <c r="DW513" s="130"/>
      <c r="DX513" s="130"/>
      <c r="DY513" s="130"/>
      <c r="DZ513" s="130"/>
      <c r="EA513" s="130"/>
      <c r="EB513" s="130"/>
      <c r="EC513" s="130"/>
      <c r="ED513" s="130"/>
      <c r="EE513" s="130"/>
      <c r="EF513" s="130"/>
    </row>
    <row r="514" spans="1:136" s="27" customFormat="1" ht="81" customHeight="1" outlineLevel="2" x14ac:dyDescent="0.25">
      <c r="A514" s="187" t="s">
        <v>318</v>
      </c>
      <c r="B514" s="187" t="s">
        <v>1125</v>
      </c>
      <c r="C514" s="273" t="s">
        <v>933</v>
      </c>
      <c r="D514" s="190" t="s">
        <v>1015</v>
      </c>
      <c r="E514" s="173" t="s">
        <v>494</v>
      </c>
      <c r="F514" s="174">
        <v>42370</v>
      </c>
      <c r="G514" s="174">
        <v>44561</v>
      </c>
      <c r="H514" s="187" t="s">
        <v>405</v>
      </c>
      <c r="I514" s="187" t="s">
        <v>303</v>
      </c>
      <c r="J514" s="187" t="s">
        <v>934</v>
      </c>
      <c r="K514" s="187"/>
      <c r="L514" s="187"/>
      <c r="M514" s="253"/>
      <c r="N514" s="253"/>
      <c r="O514" s="253"/>
      <c r="P514" s="146">
        <f>P515</f>
        <v>618.79999999999995</v>
      </c>
      <c r="Q514" s="146">
        <f t="shared" ref="Q514:S514" si="45">Q515</f>
        <v>911</v>
      </c>
      <c r="R514" s="146">
        <f t="shared" si="45"/>
        <v>0</v>
      </c>
      <c r="S514" s="146">
        <f t="shared" si="45"/>
        <v>0</v>
      </c>
      <c r="T514" s="17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49"/>
      <c r="BS514" s="149"/>
      <c r="BT514" s="149"/>
      <c r="BU514" s="149"/>
      <c r="BV514" s="149"/>
      <c r="BW514" s="149"/>
      <c r="BX514" s="149"/>
      <c r="BY514" s="149"/>
      <c r="BZ514" s="149"/>
      <c r="CA514" s="149"/>
      <c r="CB514" s="149"/>
      <c r="CC514" s="149"/>
      <c r="CD514" s="149"/>
      <c r="CE514" s="149"/>
      <c r="CF514" s="149"/>
      <c r="CG514" s="149"/>
      <c r="CH514" s="149"/>
      <c r="CI514" s="149"/>
      <c r="CJ514" s="149"/>
      <c r="CK514" s="149"/>
      <c r="CL514" s="149"/>
      <c r="CM514" s="149"/>
      <c r="CN514" s="149"/>
      <c r="CO514" s="149"/>
      <c r="CP514" s="149"/>
      <c r="CQ514" s="149"/>
      <c r="CR514" s="149"/>
      <c r="CS514" s="149"/>
      <c r="CT514" s="149"/>
      <c r="CU514" s="149"/>
      <c r="CV514" s="149"/>
      <c r="CW514" s="149"/>
      <c r="CX514" s="149"/>
      <c r="CY514" s="149"/>
      <c r="CZ514" s="149"/>
      <c r="DA514" s="149"/>
      <c r="DB514" s="149"/>
      <c r="DC514" s="149"/>
      <c r="DD514" s="149"/>
      <c r="DE514" s="149"/>
      <c r="DF514" s="149"/>
      <c r="DG514" s="149"/>
      <c r="DH514" s="149"/>
      <c r="DI514" s="149"/>
      <c r="DJ514" s="149"/>
      <c r="DK514" s="149"/>
      <c r="DL514" s="149"/>
      <c r="DM514" s="149"/>
      <c r="DN514" s="149"/>
      <c r="DO514" s="149"/>
      <c r="DP514" s="149"/>
      <c r="DQ514" s="149"/>
      <c r="DR514" s="149"/>
      <c r="DS514" s="149"/>
      <c r="DT514" s="149"/>
      <c r="DU514" s="149"/>
      <c r="DV514" s="149"/>
      <c r="DW514" s="149"/>
      <c r="DX514" s="149"/>
      <c r="DY514" s="149"/>
      <c r="DZ514" s="149"/>
      <c r="EA514" s="149"/>
      <c r="EB514" s="149"/>
      <c r="EC514" s="149"/>
      <c r="ED514" s="149"/>
      <c r="EE514" s="149"/>
      <c r="EF514" s="149"/>
    </row>
    <row r="515" spans="1:136" s="27" customFormat="1" ht="48.75" customHeight="1" outlineLevel="2" x14ac:dyDescent="0.25">
      <c r="A515" s="202"/>
      <c r="B515" s="220"/>
      <c r="C515" s="679" t="s">
        <v>332</v>
      </c>
      <c r="D515" s="679"/>
      <c r="E515" s="679"/>
      <c r="F515" s="679"/>
      <c r="G515" s="679"/>
      <c r="H515" s="187" t="s">
        <v>405</v>
      </c>
      <c r="I515" s="187" t="s">
        <v>303</v>
      </c>
      <c r="J515" s="187" t="s">
        <v>934</v>
      </c>
      <c r="K515" s="187" t="s">
        <v>262</v>
      </c>
      <c r="L515" s="187" t="s">
        <v>751</v>
      </c>
      <c r="M515" s="253"/>
      <c r="N515" s="253"/>
      <c r="O515" s="253"/>
      <c r="P515" s="146">
        <v>618.79999999999995</v>
      </c>
      <c r="Q515" s="146">
        <v>911</v>
      </c>
      <c r="R515" s="146">
        <v>0</v>
      </c>
      <c r="S515" s="146">
        <v>0</v>
      </c>
      <c r="T515" s="17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49"/>
      <c r="BS515" s="149"/>
      <c r="BT515" s="149"/>
      <c r="BU515" s="149"/>
      <c r="BV515" s="149"/>
      <c r="BW515" s="149"/>
      <c r="BX515" s="149"/>
      <c r="BY515" s="149"/>
      <c r="BZ515" s="149"/>
      <c r="CA515" s="149"/>
      <c r="CB515" s="149"/>
      <c r="CC515" s="149"/>
      <c r="CD515" s="149"/>
      <c r="CE515" s="149"/>
      <c r="CF515" s="149"/>
      <c r="CG515" s="149"/>
      <c r="CH515" s="149"/>
      <c r="CI515" s="149"/>
      <c r="CJ515" s="149"/>
      <c r="CK515" s="149"/>
      <c r="CL515" s="149"/>
      <c r="CM515" s="149"/>
      <c r="CN515" s="149"/>
      <c r="CO515" s="149"/>
      <c r="CP515" s="149"/>
      <c r="CQ515" s="149"/>
      <c r="CR515" s="149"/>
      <c r="CS515" s="149"/>
      <c r="CT515" s="149"/>
      <c r="CU515" s="149"/>
      <c r="CV515" s="149"/>
      <c r="CW515" s="149"/>
      <c r="CX515" s="149"/>
      <c r="CY515" s="149"/>
      <c r="CZ515" s="149"/>
      <c r="DA515" s="149"/>
      <c r="DB515" s="149"/>
      <c r="DC515" s="149"/>
      <c r="DD515" s="149"/>
      <c r="DE515" s="149"/>
      <c r="DF515" s="149"/>
      <c r="DG515" s="149"/>
      <c r="DH515" s="149"/>
      <c r="DI515" s="149"/>
      <c r="DJ515" s="149"/>
      <c r="DK515" s="149"/>
      <c r="DL515" s="149"/>
      <c r="DM515" s="149"/>
      <c r="DN515" s="149"/>
      <c r="DO515" s="149"/>
      <c r="DP515" s="149"/>
      <c r="DQ515" s="149"/>
      <c r="DR515" s="149"/>
      <c r="DS515" s="149"/>
      <c r="DT515" s="149"/>
      <c r="DU515" s="149"/>
      <c r="DV515" s="149"/>
      <c r="DW515" s="149"/>
      <c r="DX515" s="149"/>
      <c r="DY515" s="149"/>
      <c r="DZ515" s="149"/>
      <c r="EA515" s="149"/>
      <c r="EB515" s="149"/>
      <c r="EC515" s="149"/>
      <c r="ED515" s="149"/>
      <c r="EE515" s="149"/>
      <c r="EF515" s="149"/>
    </row>
    <row r="516" spans="1:136" s="9" customFormat="1" ht="81" customHeight="1" outlineLevel="2" x14ac:dyDescent="0.25">
      <c r="A516" s="187" t="s">
        <v>318</v>
      </c>
      <c r="B516" s="187" t="s">
        <v>1126</v>
      </c>
      <c r="C516" s="239" t="s">
        <v>472</v>
      </c>
      <c r="D516" s="190" t="s">
        <v>1015</v>
      </c>
      <c r="E516" s="173" t="s">
        <v>494</v>
      </c>
      <c r="F516" s="174">
        <v>42370</v>
      </c>
      <c r="G516" s="174">
        <v>44561</v>
      </c>
      <c r="H516" s="187" t="s">
        <v>405</v>
      </c>
      <c r="I516" s="187" t="s">
        <v>303</v>
      </c>
      <c r="J516" s="187" t="s">
        <v>473</v>
      </c>
      <c r="K516" s="187"/>
      <c r="L516" s="187"/>
      <c r="M516" s="256">
        <f t="shared" ref="M516:S516" si="46">M517</f>
        <v>1449</v>
      </c>
      <c r="N516" s="257">
        <f t="shared" si="46"/>
        <v>223.03834000000001</v>
      </c>
      <c r="O516" s="257">
        <f t="shared" si="46"/>
        <v>223.03834000000001</v>
      </c>
      <c r="P516" s="146">
        <f t="shared" si="46"/>
        <v>1884.8114</v>
      </c>
      <c r="Q516" s="146">
        <f t="shared" si="46"/>
        <v>1854.76</v>
      </c>
      <c r="R516" s="146">
        <f t="shared" si="46"/>
        <v>225</v>
      </c>
      <c r="S516" s="146">
        <f t="shared" si="46"/>
        <v>1130.4100000000001</v>
      </c>
      <c r="T516" s="17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</row>
    <row r="517" spans="1:136" s="9" customFormat="1" ht="32.25" customHeight="1" outlineLevel="2" x14ac:dyDescent="0.25">
      <c r="A517" s="232"/>
      <c r="B517" s="233"/>
      <c r="C517" s="679" t="s">
        <v>332</v>
      </c>
      <c r="D517" s="679"/>
      <c r="E517" s="679"/>
      <c r="F517" s="679"/>
      <c r="G517" s="679"/>
      <c r="H517" s="187" t="s">
        <v>405</v>
      </c>
      <c r="I517" s="187" t="s">
        <v>303</v>
      </c>
      <c r="J517" s="187" t="s">
        <v>473</v>
      </c>
      <c r="K517" s="187" t="s">
        <v>262</v>
      </c>
      <c r="L517" s="187" t="s">
        <v>751</v>
      </c>
      <c r="M517" s="254">
        <v>1449</v>
      </c>
      <c r="N517" s="256">
        <v>223.03834000000001</v>
      </c>
      <c r="O517" s="256">
        <v>223.03834000000001</v>
      </c>
      <c r="P517" s="146">
        <v>1884.8114</v>
      </c>
      <c r="Q517" s="146">
        <v>1854.76</v>
      </c>
      <c r="R517" s="146">
        <v>225</v>
      </c>
      <c r="S517" s="146">
        <v>1130.4100000000001</v>
      </c>
      <c r="T517" s="176">
        <v>3</v>
      </c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</row>
    <row r="518" spans="1:136" s="9" customFormat="1" ht="42" hidden="1" customHeight="1" outlineLevel="2" x14ac:dyDescent="0.25">
      <c r="A518" s="723"/>
      <c r="B518" s="724"/>
      <c r="C518" s="658" t="s">
        <v>102</v>
      </c>
      <c r="D518" s="659"/>
      <c r="E518" s="659"/>
      <c r="F518" s="659"/>
      <c r="G518" s="660"/>
      <c r="H518" s="187" t="s">
        <v>405</v>
      </c>
      <c r="I518" s="187" t="s">
        <v>303</v>
      </c>
      <c r="J518" s="187" t="s">
        <v>473</v>
      </c>
      <c r="K518" s="187" t="s">
        <v>262</v>
      </c>
      <c r="L518" s="187" t="s">
        <v>751</v>
      </c>
      <c r="M518" s="256"/>
      <c r="N518" s="253"/>
      <c r="O518" s="253"/>
      <c r="P518" s="146">
        <v>405</v>
      </c>
      <c r="Q518" s="146"/>
      <c r="R518" s="146"/>
      <c r="S518" s="146"/>
      <c r="T518" s="176">
        <v>3</v>
      </c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</row>
    <row r="519" spans="1:136" s="9" customFormat="1" ht="33" hidden="1" customHeight="1" outlineLevel="2" x14ac:dyDescent="0.25">
      <c r="A519" s="675"/>
      <c r="B519" s="676"/>
      <c r="C519" s="658" t="s">
        <v>841</v>
      </c>
      <c r="D519" s="659"/>
      <c r="E519" s="659"/>
      <c r="F519" s="659"/>
      <c r="G519" s="660"/>
      <c r="H519" s="187" t="s">
        <v>405</v>
      </c>
      <c r="I519" s="187" t="s">
        <v>303</v>
      </c>
      <c r="J519" s="187" t="s">
        <v>473</v>
      </c>
      <c r="K519" s="187" t="s">
        <v>262</v>
      </c>
      <c r="L519" s="187" t="s">
        <v>751</v>
      </c>
      <c r="M519" s="253"/>
      <c r="N519" s="253"/>
      <c r="O519" s="253"/>
      <c r="P519" s="146"/>
      <c r="Q519" s="146"/>
      <c r="R519" s="146"/>
      <c r="S519" s="146"/>
      <c r="T519" s="176">
        <v>3</v>
      </c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</row>
    <row r="520" spans="1:136" s="135" customFormat="1" ht="33" hidden="1" customHeight="1" outlineLevel="2" x14ac:dyDescent="0.25">
      <c r="A520" s="675"/>
      <c r="B520" s="676"/>
      <c r="C520" s="658" t="s">
        <v>862</v>
      </c>
      <c r="D520" s="659"/>
      <c r="E520" s="659"/>
      <c r="F520" s="659"/>
      <c r="G520" s="660"/>
      <c r="H520" s="187" t="s">
        <v>405</v>
      </c>
      <c r="I520" s="187" t="s">
        <v>303</v>
      </c>
      <c r="J520" s="187" t="s">
        <v>473</v>
      </c>
      <c r="K520" s="187" t="s">
        <v>262</v>
      </c>
      <c r="L520" s="187" t="s">
        <v>751</v>
      </c>
      <c r="M520" s="456"/>
      <c r="N520" s="253"/>
      <c r="O520" s="253"/>
      <c r="P520" s="146">
        <v>90.96</v>
      </c>
      <c r="Q520" s="146"/>
      <c r="R520" s="146"/>
      <c r="S520" s="146"/>
      <c r="T520" s="17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34"/>
      <c r="BS520" s="134"/>
      <c r="BT520" s="134"/>
      <c r="BU520" s="134"/>
      <c r="BV520" s="134"/>
      <c r="BW520" s="134"/>
      <c r="BX520" s="134"/>
      <c r="BY520" s="134"/>
      <c r="BZ520" s="134"/>
      <c r="CA520" s="134"/>
      <c r="CB520" s="134"/>
      <c r="CC520" s="134"/>
      <c r="CD520" s="134"/>
      <c r="CE520" s="134"/>
      <c r="CF520" s="134"/>
      <c r="CG520" s="134"/>
      <c r="CH520" s="134"/>
      <c r="CI520" s="134"/>
      <c r="CJ520" s="134"/>
      <c r="CK520" s="134"/>
      <c r="CL520" s="134"/>
      <c r="CM520" s="134"/>
      <c r="CN520" s="134"/>
      <c r="CO520" s="134"/>
      <c r="CP520" s="134"/>
      <c r="CQ520" s="134"/>
      <c r="CR520" s="134"/>
      <c r="CS520" s="134"/>
      <c r="CT520" s="134"/>
      <c r="CU520" s="134"/>
      <c r="CV520" s="134"/>
      <c r="CW520" s="134"/>
      <c r="CX520" s="134"/>
      <c r="CY520" s="134"/>
      <c r="CZ520" s="134"/>
      <c r="DA520" s="134"/>
      <c r="DB520" s="134"/>
      <c r="DC520" s="134"/>
      <c r="DD520" s="134"/>
      <c r="DE520" s="134"/>
      <c r="DF520" s="134"/>
      <c r="DG520" s="134"/>
      <c r="DH520" s="134"/>
      <c r="DI520" s="134"/>
      <c r="DJ520" s="134"/>
      <c r="DK520" s="134"/>
      <c r="DL520" s="134"/>
      <c r="DM520" s="134"/>
      <c r="DN520" s="134"/>
      <c r="DO520" s="134"/>
      <c r="DP520" s="134"/>
      <c r="DQ520" s="134"/>
      <c r="DR520" s="134"/>
      <c r="DS520" s="134"/>
      <c r="DT520" s="134"/>
      <c r="DU520" s="134"/>
      <c r="DV520" s="134"/>
      <c r="DW520" s="134"/>
      <c r="DX520" s="134"/>
      <c r="DY520" s="134"/>
      <c r="DZ520" s="134"/>
      <c r="EA520" s="134"/>
      <c r="EB520" s="134"/>
      <c r="EC520" s="134"/>
      <c r="ED520" s="134"/>
      <c r="EE520" s="134"/>
      <c r="EF520" s="134"/>
    </row>
    <row r="521" spans="1:136" s="135" customFormat="1" ht="33" hidden="1" customHeight="1" outlineLevel="2" x14ac:dyDescent="0.25">
      <c r="A521" s="675"/>
      <c r="B521" s="676"/>
      <c r="C521" s="658" t="s">
        <v>863</v>
      </c>
      <c r="D521" s="659"/>
      <c r="E521" s="659"/>
      <c r="F521" s="659"/>
      <c r="G521" s="660"/>
      <c r="H521" s="187" t="s">
        <v>405</v>
      </c>
      <c r="I521" s="187" t="s">
        <v>303</v>
      </c>
      <c r="J521" s="187" t="s">
        <v>473</v>
      </c>
      <c r="K521" s="187" t="s">
        <v>262</v>
      </c>
      <c r="L521" s="187" t="s">
        <v>751</v>
      </c>
      <c r="M521" s="458"/>
      <c r="N521" s="253"/>
      <c r="O521" s="253"/>
      <c r="P521" s="146">
        <v>46</v>
      </c>
      <c r="Q521" s="146"/>
      <c r="R521" s="146"/>
      <c r="S521" s="146"/>
      <c r="T521" s="17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34"/>
      <c r="BS521" s="134"/>
      <c r="BT521" s="134"/>
      <c r="BU521" s="134"/>
      <c r="BV521" s="134"/>
      <c r="BW521" s="134"/>
      <c r="BX521" s="134"/>
      <c r="BY521" s="134"/>
      <c r="BZ521" s="134"/>
      <c r="CA521" s="134"/>
      <c r="CB521" s="134"/>
      <c r="CC521" s="134"/>
      <c r="CD521" s="134"/>
      <c r="CE521" s="134"/>
      <c r="CF521" s="134"/>
      <c r="CG521" s="134"/>
      <c r="CH521" s="134"/>
      <c r="CI521" s="134"/>
      <c r="CJ521" s="134"/>
      <c r="CK521" s="134"/>
      <c r="CL521" s="134"/>
      <c r="CM521" s="134"/>
      <c r="CN521" s="134"/>
      <c r="CO521" s="134"/>
      <c r="CP521" s="134"/>
      <c r="CQ521" s="134"/>
      <c r="CR521" s="134"/>
      <c r="CS521" s="134"/>
      <c r="CT521" s="134"/>
      <c r="CU521" s="134"/>
      <c r="CV521" s="134"/>
      <c r="CW521" s="134"/>
      <c r="CX521" s="134"/>
      <c r="CY521" s="134"/>
      <c r="CZ521" s="134"/>
      <c r="DA521" s="134"/>
      <c r="DB521" s="134"/>
      <c r="DC521" s="134"/>
      <c r="DD521" s="134"/>
      <c r="DE521" s="134"/>
      <c r="DF521" s="134"/>
      <c r="DG521" s="134"/>
      <c r="DH521" s="134"/>
      <c r="DI521" s="134"/>
      <c r="DJ521" s="134"/>
      <c r="DK521" s="134"/>
      <c r="DL521" s="134"/>
      <c r="DM521" s="134"/>
      <c r="DN521" s="134"/>
      <c r="DO521" s="134"/>
      <c r="DP521" s="134"/>
      <c r="DQ521" s="134"/>
      <c r="DR521" s="134"/>
      <c r="DS521" s="134"/>
      <c r="DT521" s="134"/>
      <c r="DU521" s="134"/>
      <c r="DV521" s="134"/>
      <c r="DW521" s="134"/>
      <c r="DX521" s="134"/>
      <c r="DY521" s="134"/>
      <c r="DZ521" s="134"/>
      <c r="EA521" s="134"/>
      <c r="EB521" s="134"/>
      <c r="EC521" s="134"/>
      <c r="ED521" s="134"/>
      <c r="EE521" s="134"/>
      <c r="EF521" s="134"/>
    </row>
    <row r="522" spans="1:136" s="135" customFormat="1" ht="25.5" hidden="1" customHeight="1" outlineLevel="2" x14ac:dyDescent="0.25">
      <c r="A522" s="675"/>
      <c r="B522" s="676"/>
      <c r="C522" s="658" t="s">
        <v>864</v>
      </c>
      <c r="D522" s="659"/>
      <c r="E522" s="659"/>
      <c r="F522" s="659"/>
      <c r="G522" s="660"/>
      <c r="H522" s="187" t="s">
        <v>405</v>
      </c>
      <c r="I522" s="187" t="s">
        <v>303</v>
      </c>
      <c r="J522" s="187" t="s">
        <v>473</v>
      </c>
      <c r="K522" s="187" t="s">
        <v>262</v>
      </c>
      <c r="L522" s="187" t="s">
        <v>751</v>
      </c>
      <c r="M522" s="256"/>
      <c r="N522" s="253"/>
      <c r="O522" s="253"/>
      <c r="P522" s="146">
        <v>45</v>
      </c>
      <c r="Q522" s="146"/>
      <c r="R522" s="146"/>
      <c r="S522" s="146"/>
      <c r="T522" s="176">
        <v>3</v>
      </c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34"/>
      <c r="BS522" s="134"/>
      <c r="BT522" s="134"/>
      <c r="BU522" s="134"/>
      <c r="BV522" s="134"/>
      <c r="BW522" s="134"/>
      <c r="BX522" s="134"/>
      <c r="BY522" s="134"/>
      <c r="BZ522" s="134"/>
      <c r="CA522" s="134"/>
      <c r="CB522" s="134"/>
      <c r="CC522" s="134"/>
      <c r="CD522" s="134"/>
      <c r="CE522" s="134"/>
      <c r="CF522" s="134"/>
      <c r="CG522" s="134"/>
      <c r="CH522" s="134"/>
      <c r="CI522" s="134"/>
      <c r="CJ522" s="134"/>
      <c r="CK522" s="134"/>
      <c r="CL522" s="134"/>
      <c r="CM522" s="134"/>
      <c r="CN522" s="134"/>
      <c r="CO522" s="134"/>
      <c r="CP522" s="134"/>
      <c r="CQ522" s="134"/>
      <c r="CR522" s="134"/>
      <c r="CS522" s="134"/>
      <c r="CT522" s="134"/>
      <c r="CU522" s="134"/>
      <c r="CV522" s="134"/>
      <c r="CW522" s="134"/>
      <c r="CX522" s="134"/>
      <c r="CY522" s="134"/>
      <c r="CZ522" s="134"/>
      <c r="DA522" s="134"/>
      <c r="DB522" s="134"/>
      <c r="DC522" s="134"/>
      <c r="DD522" s="134"/>
      <c r="DE522" s="134"/>
      <c r="DF522" s="134"/>
      <c r="DG522" s="134"/>
      <c r="DH522" s="134"/>
      <c r="DI522" s="134"/>
      <c r="DJ522" s="134"/>
      <c r="DK522" s="134"/>
      <c r="DL522" s="134"/>
      <c r="DM522" s="134"/>
      <c r="DN522" s="134"/>
      <c r="DO522" s="134"/>
      <c r="DP522" s="134"/>
      <c r="DQ522" s="134"/>
      <c r="DR522" s="134"/>
      <c r="DS522" s="134"/>
      <c r="DT522" s="134"/>
      <c r="DU522" s="134"/>
      <c r="DV522" s="134"/>
      <c r="DW522" s="134"/>
      <c r="DX522" s="134"/>
      <c r="DY522" s="134"/>
      <c r="DZ522" s="134"/>
      <c r="EA522" s="134"/>
      <c r="EB522" s="134"/>
      <c r="EC522" s="134"/>
      <c r="ED522" s="134"/>
      <c r="EE522" s="134"/>
      <c r="EF522" s="134"/>
    </row>
    <row r="523" spans="1:136" s="9" customFormat="1" ht="33" hidden="1" customHeight="1" outlineLevel="2" x14ac:dyDescent="0.25">
      <c r="A523" s="675"/>
      <c r="B523" s="676"/>
      <c r="C523" s="658" t="s">
        <v>842</v>
      </c>
      <c r="D523" s="659"/>
      <c r="E523" s="659"/>
      <c r="F523" s="659"/>
      <c r="G523" s="660"/>
      <c r="H523" s="187"/>
      <c r="I523" s="187"/>
      <c r="J523" s="187"/>
      <c r="K523" s="187"/>
      <c r="L523" s="187"/>
      <c r="M523" s="256"/>
      <c r="N523" s="253"/>
      <c r="O523" s="253"/>
      <c r="P523" s="146"/>
      <c r="Q523" s="146"/>
      <c r="R523" s="146"/>
      <c r="S523" s="146"/>
      <c r="T523" s="17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</row>
    <row r="524" spans="1:136" s="9" customFormat="1" ht="33" hidden="1" customHeight="1" outlineLevel="2" x14ac:dyDescent="0.25">
      <c r="A524" s="675"/>
      <c r="B524" s="676"/>
      <c r="C524" s="658" t="s">
        <v>843</v>
      </c>
      <c r="D524" s="659"/>
      <c r="E524" s="659"/>
      <c r="F524" s="659"/>
      <c r="G524" s="660"/>
      <c r="H524" s="187"/>
      <c r="I524" s="187"/>
      <c r="J524" s="187"/>
      <c r="K524" s="187"/>
      <c r="L524" s="187"/>
      <c r="M524" s="256"/>
      <c r="N524" s="253"/>
      <c r="O524" s="253"/>
      <c r="P524" s="146"/>
      <c r="Q524" s="146"/>
      <c r="R524" s="146"/>
      <c r="S524" s="146"/>
      <c r="T524" s="17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</row>
    <row r="525" spans="1:136" s="9" customFormat="1" ht="33" hidden="1" customHeight="1" outlineLevel="2" x14ac:dyDescent="0.25">
      <c r="A525" s="675"/>
      <c r="B525" s="676"/>
      <c r="C525" s="658" t="s">
        <v>844</v>
      </c>
      <c r="D525" s="659"/>
      <c r="E525" s="659"/>
      <c r="F525" s="659"/>
      <c r="G525" s="660"/>
      <c r="H525" s="187"/>
      <c r="I525" s="187"/>
      <c r="J525" s="187"/>
      <c r="K525" s="187"/>
      <c r="L525" s="187"/>
      <c r="M525" s="256"/>
      <c r="N525" s="253"/>
      <c r="O525" s="253"/>
      <c r="P525" s="146"/>
      <c r="Q525" s="146"/>
      <c r="R525" s="146"/>
      <c r="S525" s="146"/>
      <c r="T525" s="17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</row>
    <row r="526" spans="1:136" s="9" customFormat="1" ht="33" hidden="1" customHeight="1" outlineLevel="2" x14ac:dyDescent="0.25">
      <c r="A526" s="675"/>
      <c r="B526" s="676"/>
      <c r="C526" s="658" t="s">
        <v>845</v>
      </c>
      <c r="D526" s="659"/>
      <c r="E526" s="659"/>
      <c r="F526" s="659"/>
      <c r="G526" s="660"/>
      <c r="H526" s="187"/>
      <c r="I526" s="187"/>
      <c r="J526" s="187"/>
      <c r="K526" s="187"/>
      <c r="L526" s="187"/>
      <c r="M526" s="256"/>
      <c r="N526" s="253"/>
      <c r="O526" s="253"/>
      <c r="P526" s="146"/>
      <c r="Q526" s="146"/>
      <c r="R526" s="146"/>
      <c r="S526" s="146"/>
      <c r="T526" s="17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</row>
    <row r="527" spans="1:136" s="9" customFormat="1" ht="28.5" hidden="1" customHeight="1" outlineLevel="2" x14ac:dyDescent="0.25">
      <c r="A527" s="675"/>
      <c r="B527" s="676"/>
      <c r="C527" s="658" t="s">
        <v>805</v>
      </c>
      <c r="D527" s="659"/>
      <c r="E527" s="659"/>
      <c r="F527" s="659"/>
      <c r="G527" s="660"/>
      <c r="H527" s="187" t="s">
        <v>405</v>
      </c>
      <c r="I527" s="187" t="s">
        <v>303</v>
      </c>
      <c r="J527" s="187" t="s">
        <v>473</v>
      </c>
      <c r="K527" s="187" t="s">
        <v>262</v>
      </c>
      <c r="L527" s="187" t="s">
        <v>751</v>
      </c>
      <c r="M527" s="256"/>
      <c r="N527" s="253"/>
      <c r="O527" s="253"/>
      <c r="P527" s="146"/>
      <c r="Q527" s="146"/>
      <c r="R527" s="146"/>
      <c r="S527" s="146"/>
      <c r="T527" s="176">
        <v>3</v>
      </c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</row>
    <row r="528" spans="1:136" s="9" customFormat="1" ht="25.5" hidden="1" customHeight="1" outlineLevel="2" x14ac:dyDescent="0.25">
      <c r="A528" s="675"/>
      <c r="B528" s="676"/>
      <c r="C528" s="658" t="s">
        <v>803</v>
      </c>
      <c r="D528" s="659"/>
      <c r="E528" s="659"/>
      <c r="F528" s="659"/>
      <c r="G528" s="660"/>
      <c r="H528" s="187" t="s">
        <v>405</v>
      </c>
      <c r="I528" s="187" t="s">
        <v>303</v>
      </c>
      <c r="J528" s="187" t="s">
        <v>473</v>
      </c>
      <c r="K528" s="187" t="s">
        <v>262</v>
      </c>
      <c r="L528" s="187" t="s">
        <v>751</v>
      </c>
      <c r="M528" s="256"/>
      <c r="N528" s="253"/>
      <c r="O528" s="253"/>
      <c r="P528" s="146">
        <v>1350</v>
      </c>
      <c r="Q528" s="146"/>
      <c r="R528" s="146"/>
      <c r="S528" s="146"/>
      <c r="T528" s="176">
        <v>3</v>
      </c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</row>
    <row r="529" spans="1:136" s="9" customFormat="1" ht="28.5" hidden="1" customHeight="1" outlineLevel="2" x14ac:dyDescent="0.25">
      <c r="A529" s="675"/>
      <c r="B529" s="676"/>
      <c r="C529" s="658" t="s">
        <v>804</v>
      </c>
      <c r="D529" s="659"/>
      <c r="E529" s="659"/>
      <c r="F529" s="659"/>
      <c r="G529" s="660"/>
      <c r="H529" s="187" t="s">
        <v>405</v>
      </c>
      <c r="I529" s="187" t="s">
        <v>303</v>
      </c>
      <c r="J529" s="187" t="s">
        <v>473</v>
      </c>
      <c r="K529" s="187" t="s">
        <v>262</v>
      </c>
      <c r="L529" s="187" t="s">
        <v>751</v>
      </c>
      <c r="M529" s="256"/>
      <c r="N529" s="253"/>
      <c r="O529" s="253"/>
      <c r="P529" s="146"/>
      <c r="Q529" s="146"/>
      <c r="R529" s="146"/>
      <c r="S529" s="146"/>
      <c r="T529" s="176">
        <v>3</v>
      </c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</row>
    <row r="530" spans="1:136" s="9" customFormat="1" ht="23.25" hidden="1" customHeight="1" outlineLevel="2" x14ac:dyDescent="0.25">
      <c r="A530" s="677"/>
      <c r="B530" s="678"/>
      <c r="C530" s="658" t="s">
        <v>806</v>
      </c>
      <c r="D530" s="659"/>
      <c r="E530" s="659"/>
      <c r="F530" s="659"/>
      <c r="G530" s="660"/>
      <c r="H530" s="187" t="s">
        <v>405</v>
      </c>
      <c r="I530" s="187" t="s">
        <v>303</v>
      </c>
      <c r="J530" s="187" t="s">
        <v>473</v>
      </c>
      <c r="K530" s="187" t="s">
        <v>262</v>
      </c>
      <c r="L530" s="187" t="s">
        <v>751</v>
      </c>
      <c r="M530" s="456"/>
      <c r="N530" s="256">
        <v>1300</v>
      </c>
      <c r="O530" s="256">
        <v>1299.9998599999999</v>
      </c>
      <c r="P530" s="146"/>
      <c r="Q530" s="146"/>
      <c r="R530" s="146"/>
      <c r="S530" s="146"/>
      <c r="T530" s="176">
        <v>3</v>
      </c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</row>
    <row r="531" spans="1:136" s="1" customFormat="1" ht="107.25" hidden="1" customHeight="1" outlineLevel="2" x14ac:dyDescent="0.25">
      <c r="A531" s="212" t="s">
        <v>318</v>
      </c>
      <c r="B531" s="212" t="s">
        <v>161</v>
      </c>
      <c r="C531" s="177" t="s">
        <v>654</v>
      </c>
      <c r="D531" s="190" t="s">
        <v>483</v>
      </c>
      <c r="E531" s="173" t="s">
        <v>494</v>
      </c>
      <c r="F531" s="174">
        <v>41640</v>
      </c>
      <c r="G531" s="174">
        <v>43100</v>
      </c>
      <c r="H531" s="187" t="s">
        <v>405</v>
      </c>
      <c r="I531" s="187" t="s">
        <v>303</v>
      </c>
      <c r="J531" s="187" t="s">
        <v>547</v>
      </c>
      <c r="K531" s="187"/>
      <c r="L531" s="187"/>
      <c r="M531" s="458"/>
      <c r="N531" s="253"/>
      <c r="O531" s="253"/>
      <c r="P531" s="146"/>
      <c r="Q531" s="146"/>
      <c r="R531" s="146"/>
      <c r="S531" s="146"/>
      <c r="T531" s="17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</row>
    <row r="532" spans="1:136" s="1" customFormat="1" ht="18" hidden="1" customHeight="1" outlineLevel="2" x14ac:dyDescent="0.25">
      <c r="A532" s="723"/>
      <c r="B532" s="724"/>
      <c r="C532" s="586" t="s">
        <v>188</v>
      </c>
      <c r="D532" s="687"/>
      <c r="E532" s="687"/>
      <c r="F532" s="687"/>
      <c r="G532" s="688"/>
      <c r="H532" s="187" t="s">
        <v>405</v>
      </c>
      <c r="I532" s="187" t="s">
        <v>303</v>
      </c>
      <c r="J532" s="187" t="s">
        <v>547</v>
      </c>
      <c r="K532" s="187" t="s">
        <v>262</v>
      </c>
      <c r="L532" s="187" t="s">
        <v>352</v>
      </c>
      <c r="M532" s="256"/>
      <c r="N532" s="253"/>
      <c r="O532" s="253"/>
      <c r="P532" s="146"/>
      <c r="Q532" s="146"/>
      <c r="R532" s="146"/>
      <c r="S532" s="146"/>
      <c r="T532" s="176">
        <v>3</v>
      </c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</row>
    <row r="533" spans="1:136" s="1" customFormat="1" ht="18" hidden="1" customHeight="1" outlineLevel="2" x14ac:dyDescent="0.25">
      <c r="A533" s="675"/>
      <c r="B533" s="676"/>
      <c r="C533" s="658" t="s">
        <v>10</v>
      </c>
      <c r="D533" s="659"/>
      <c r="E533" s="659"/>
      <c r="F533" s="659"/>
      <c r="G533" s="660"/>
      <c r="H533" s="187" t="s">
        <v>405</v>
      </c>
      <c r="I533" s="187" t="s">
        <v>303</v>
      </c>
      <c r="J533" s="187" t="s">
        <v>547</v>
      </c>
      <c r="K533" s="187" t="s">
        <v>262</v>
      </c>
      <c r="L533" s="187" t="s">
        <v>352</v>
      </c>
      <c r="M533" s="256"/>
      <c r="N533" s="253"/>
      <c r="O533" s="253"/>
      <c r="P533" s="146"/>
      <c r="Q533" s="146"/>
      <c r="R533" s="146"/>
      <c r="S533" s="146"/>
      <c r="T533" s="176">
        <v>3</v>
      </c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</row>
    <row r="534" spans="1:136" s="1" customFormat="1" ht="18" hidden="1" customHeight="1" outlineLevel="2" x14ac:dyDescent="0.25">
      <c r="A534" s="677"/>
      <c r="B534" s="678"/>
      <c r="C534" s="658" t="s">
        <v>11</v>
      </c>
      <c r="D534" s="659"/>
      <c r="E534" s="659"/>
      <c r="F534" s="659"/>
      <c r="G534" s="660"/>
      <c r="H534" s="187" t="s">
        <v>405</v>
      </c>
      <c r="I534" s="187" t="s">
        <v>303</v>
      </c>
      <c r="J534" s="187" t="s">
        <v>547</v>
      </c>
      <c r="K534" s="187" t="s">
        <v>262</v>
      </c>
      <c r="L534" s="187" t="s">
        <v>352</v>
      </c>
      <c r="M534" s="253"/>
      <c r="N534" s="253"/>
      <c r="O534" s="253"/>
      <c r="P534" s="146"/>
      <c r="Q534" s="146"/>
      <c r="R534" s="146"/>
      <c r="S534" s="146"/>
      <c r="T534" s="176">
        <v>3</v>
      </c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</row>
    <row r="535" spans="1:136" s="12" customFormat="1" ht="90" hidden="1" customHeight="1" outlineLevel="2" x14ac:dyDescent="0.25">
      <c r="A535" s="455" t="s">
        <v>318</v>
      </c>
      <c r="B535" s="455" t="s">
        <v>424</v>
      </c>
      <c r="C535" s="777" t="s">
        <v>26</v>
      </c>
      <c r="D535" s="261" t="s">
        <v>639</v>
      </c>
      <c r="E535" s="251" t="s">
        <v>178</v>
      </c>
      <c r="F535" s="175">
        <v>42129</v>
      </c>
      <c r="G535" s="175" t="s">
        <v>321</v>
      </c>
      <c r="H535" s="455" t="s">
        <v>405</v>
      </c>
      <c r="I535" s="455" t="s">
        <v>303</v>
      </c>
      <c r="J535" s="455" t="s">
        <v>547</v>
      </c>
      <c r="K535" s="455"/>
      <c r="L535" s="455"/>
      <c r="M535" s="253"/>
      <c r="N535" s="456">
        <f>N538</f>
        <v>0</v>
      </c>
      <c r="O535" s="456">
        <f>O538</f>
        <v>0</v>
      </c>
      <c r="P535" s="462"/>
      <c r="Q535" s="462"/>
      <c r="R535" s="462"/>
      <c r="S535" s="462"/>
      <c r="T535" s="480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</row>
    <row r="536" spans="1:136" s="12" customFormat="1" ht="67.5" hidden="1" customHeight="1" outlineLevel="2" x14ac:dyDescent="0.25">
      <c r="A536" s="454"/>
      <c r="B536" s="454"/>
      <c r="C536" s="778"/>
      <c r="D536" s="192" t="s">
        <v>483</v>
      </c>
      <c r="E536" s="193" t="s">
        <v>494</v>
      </c>
      <c r="F536" s="194">
        <v>41640</v>
      </c>
      <c r="G536" s="194">
        <v>42369</v>
      </c>
      <c r="H536" s="454"/>
      <c r="I536" s="454"/>
      <c r="J536" s="454"/>
      <c r="K536" s="454"/>
      <c r="L536" s="454"/>
      <c r="M536" s="253"/>
      <c r="N536" s="458"/>
      <c r="O536" s="458"/>
      <c r="P536" s="464"/>
      <c r="Q536" s="464"/>
      <c r="R536" s="464"/>
      <c r="S536" s="464"/>
      <c r="T536" s="482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</row>
    <row r="537" spans="1:136" s="12" customFormat="1" ht="27.75" hidden="1" customHeight="1" outlineLevel="2" x14ac:dyDescent="0.25">
      <c r="A537" s="723"/>
      <c r="B537" s="724"/>
      <c r="C537" s="658" t="s">
        <v>188</v>
      </c>
      <c r="D537" s="659"/>
      <c r="E537" s="659"/>
      <c r="F537" s="659"/>
      <c r="G537" s="660"/>
      <c r="H537" s="187" t="s">
        <v>405</v>
      </c>
      <c r="I537" s="187" t="s">
        <v>303</v>
      </c>
      <c r="J537" s="187" t="s">
        <v>547</v>
      </c>
      <c r="K537" s="187" t="s">
        <v>262</v>
      </c>
      <c r="L537" s="187" t="s">
        <v>352</v>
      </c>
      <c r="M537" s="253"/>
      <c r="N537" s="253"/>
      <c r="O537" s="253"/>
      <c r="P537" s="146"/>
      <c r="Q537" s="146"/>
      <c r="R537" s="146"/>
      <c r="S537" s="146"/>
      <c r="T537" s="176">
        <v>3</v>
      </c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</row>
    <row r="538" spans="1:136" s="12" customFormat="1" ht="30" hidden="1" customHeight="1" outlineLevel="2" x14ac:dyDescent="0.25">
      <c r="A538" s="677"/>
      <c r="B538" s="678"/>
      <c r="C538" s="658" t="s">
        <v>386</v>
      </c>
      <c r="D538" s="659"/>
      <c r="E538" s="659"/>
      <c r="F538" s="659"/>
      <c r="G538" s="660"/>
      <c r="H538" s="187" t="s">
        <v>405</v>
      </c>
      <c r="I538" s="187" t="s">
        <v>303</v>
      </c>
      <c r="J538" s="187" t="s">
        <v>547</v>
      </c>
      <c r="K538" s="187" t="s">
        <v>262</v>
      </c>
      <c r="L538" s="187" t="s">
        <v>352</v>
      </c>
      <c r="M538" s="253"/>
      <c r="N538" s="253">
        <v>0</v>
      </c>
      <c r="O538" s="253">
        <v>0</v>
      </c>
      <c r="P538" s="146"/>
      <c r="Q538" s="146"/>
      <c r="R538" s="146"/>
      <c r="S538" s="146"/>
      <c r="T538" s="176">
        <v>3</v>
      </c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</row>
    <row r="539" spans="1:136" s="12" customFormat="1" ht="91.5" hidden="1" customHeight="1" outlineLevel="2" x14ac:dyDescent="0.25">
      <c r="A539" s="455" t="s">
        <v>318</v>
      </c>
      <c r="B539" s="455" t="s">
        <v>425</v>
      </c>
      <c r="C539" s="777" t="s">
        <v>79</v>
      </c>
      <c r="D539" s="261" t="s">
        <v>639</v>
      </c>
      <c r="E539" s="251" t="s">
        <v>178</v>
      </c>
      <c r="F539" s="175">
        <v>42129</v>
      </c>
      <c r="G539" s="175" t="s">
        <v>321</v>
      </c>
      <c r="H539" s="212" t="s">
        <v>405</v>
      </c>
      <c r="I539" s="212" t="s">
        <v>303</v>
      </c>
      <c r="J539" s="212" t="s">
        <v>548</v>
      </c>
      <c r="K539" s="455"/>
      <c r="L539" s="455"/>
      <c r="M539" s="253"/>
      <c r="N539" s="253">
        <f>N542+N543</f>
        <v>0</v>
      </c>
      <c r="O539" s="253">
        <f>O542+O543</f>
        <v>0</v>
      </c>
      <c r="P539" s="462"/>
      <c r="Q539" s="462"/>
      <c r="R539" s="462"/>
      <c r="S539" s="462"/>
      <c r="T539" s="480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</row>
    <row r="540" spans="1:136" s="12" customFormat="1" ht="63.75" hidden="1" customHeight="1" outlineLevel="2" x14ac:dyDescent="0.25">
      <c r="A540" s="454"/>
      <c r="B540" s="454"/>
      <c r="C540" s="778"/>
      <c r="D540" s="192" t="s">
        <v>483</v>
      </c>
      <c r="E540" s="193" t="s">
        <v>494</v>
      </c>
      <c r="F540" s="194">
        <v>41640</v>
      </c>
      <c r="G540" s="194">
        <v>42369</v>
      </c>
      <c r="H540" s="59"/>
      <c r="I540" s="59"/>
      <c r="J540" s="59"/>
      <c r="K540" s="454"/>
      <c r="L540" s="454"/>
      <c r="M540" s="253"/>
      <c r="N540" s="147"/>
      <c r="O540" s="147"/>
      <c r="P540" s="464"/>
      <c r="Q540" s="464"/>
      <c r="R540" s="464"/>
      <c r="S540" s="464"/>
      <c r="T540" s="482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</row>
    <row r="541" spans="1:136" s="12" customFormat="1" ht="18.75" hidden="1" customHeight="1" outlineLevel="2" x14ac:dyDescent="0.25">
      <c r="A541" s="723"/>
      <c r="B541" s="724"/>
      <c r="C541" s="586" t="s">
        <v>188</v>
      </c>
      <c r="D541" s="687"/>
      <c r="E541" s="687"/>
      <c r="F541" s="687"/>
      <c r="G541" s="688"/>
      <c r="H541" s="187" t="s">
        <v>405</v>
      </c>
      <c r="I541" s="187" t="s">
        <v>303</v>
      </c>
      <c r="J541" s="187" t="s">
        <v>548</v>
      </c>
      <c r="K541" s="187" t="s">
        <v>262</v>
      </c>
      <c r="L541" s="187" t="s">
        <v>352</v>
      </c>
      <c r="M541" s="456"/>
      <c r="N541" s="253"/>
      <c r="O541" s="253"/>
      <c r="P541" s="146"/>
      <c r="Q541" s="146"/>
      <c r="R541" s="146"/>
      <c r="S541" s="146"/>
      <c r="T541" s="176">
        <v>3</v>
      </c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</row>
    <row r="542" spans="1:136" s="12" customFormat="1" ht="18.75" hidden="1" customHeight="1" outlineLevel="2" x14ac:dyDescent="0.25">
      <c r="A542" s="675"/>
      <c r="B542" s="676"/>
      <c r="C542" s="658" t="s">
        <v>386</v>
      </c>
      <c r="D542" s="659"/>
      <c r="E542" s="659"/>
      <c r="F542" s="659"/>
      <c r="G542" s="660"/>
      <c r="H542" s="187" t="s">
        <v>405</v>
      </c>
      <c r="I542" s="187" t="s">
        <v>303</v>
      </c>
      <c r="J542" s="187" t="s">
        <v>548</v>
      </c>
      <c r="K542" s="187" t="s">
        <v>262</v>
      </c>
      <c r="L542" s="187" t="s">
        <v>352</v>
      </c>
      <c r="M542" s="458"/>
      <c r="N542" s="253">
        <v>0</v>
      </c>
      <c r="O542" s="253">
        <v>0</v>
      </c>
      <c r="P542" s="146"/>
      <c r="Q542" s="146"/>
      <c r="R542" s="146"/>
      <c r="S542" s="146"/>
      <c r="T542" s="176">
        <v>3</v>
      </c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</row>
    <row r="543" spans="1:136" s="12" customFormat="1" ht="30" hidden="1" customHeight="1" outlineLevel="2" x14ac:dyDescent="0.25">
      <c r="A543" s="677"/>
      <c r="B543" s="678"/>
      <c r="C543" s="658" t="s">
        <v>632</v>
      </c>
      <c r="D543" s="659"/>
      <c r="E543" s="659"/>
      <c r="F543" s="659"/>
      <c r="G543" s="660"/>
      <c r="H543" s="187" t="s">
        <v>405</v>
      </c>
      <c r="I543" s="187" t="s">
        <v>303</v>
      </c>
      <c r="J543" s="187" t="s">
        <v>548</v>
      </c>
      <c r="K543" s="187" t="s">
        <v>262</v>
      </c>
      <c r="L543" s="187" t="s">
        <v>352</v>
      </c>
      <c r="M543" s="253"/>
      <c r="N543" s="253">
        <v>0</v>
      </c>
      <c r="O543" s="253">
        <v>0</v>
      </c>
      <c r="P543" s="146"/>
      <c r="Q543" s="146"/>
      <c r="R543" s="146"/>
      <c r="S543" s="146"/>
      <c r="T543" s="176">
        <v>3</v>
      </c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</row>
    <row r="544" spans="1:136" s="1" customFormat="1" ht="150.75" hidden="1" customHeight="1" outlineLevel="2" x14ac:dyDescent="0.25">
      <c r="A544" s="212" t="s">
        <v>318</v>
      </c>
      <c r="B544" s="212" t="s">
        <v>162</v>
      </c>
      <c r="C544" s="177" t="s">
        <v>37</v>
      </c>
      <c r="D544" s="190" t="s">
        <v>483</v>
      </c>
      <c r="E544" s="173" t="s">
        <v>494</v>
      </c>
      <c r="F544" s="174">
        <v>41640</v>
      </c>
      <c r="G544" s="174">
        <v>43100</v>
      </c>
      <c r="H544" s="187" t="s">
        <v>405</v>
      </c>
      <c r="I544" s="187" t="s">
        <v>303</v>
      </c>
      <c r="J544" s="187" t="s">
        <v>548</v>
      </c>
      <c r="K544" s="187"/>
      <c r="L544" s="187"/>
      <c r="M544" s="456"/>
      <c r="N544" s="253"/>
      <c r="O544" s="253"/>
      <c r="P544" s="146"/>
      <c r="Q544" s="146"/>
      <c r="R544" s="146"/>
      <c r="S544" s="146"/>
      <c r="T544" s="17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</row>
    <row r="545" spans="1:136" s="1" customFormat="1" ht="28.5" hidden="1" customHeight="1" outlineLevel="2" x14ac:dyDescent="0.25">
      <c r="A545" s="723"/>
      <c r="B545" s="724"/>
      <c r="C545" s="586" t="s">
        <v>188</v>
      </c>
      <c r="D545" s="687"/>
      <c r="E545" s="687"/>
      <c r="F545" s="687"/>
      <c r="G545" s="688"/>
      <c r="H545" s="187" t="s">
        <v>405</v>
      </c>
      <c r="I545" s="187" t="s">
        <v>303</v>
      </c>
      <c r="J545" s="187" t="s">
        <v>548</v>
      </c>
      <c r="K545" s="187" t="s">
        <v>262</v>
      </c>
      <c r="L545" s="187" t="s">
        <v>352</v>
      </c>
      <c r="M545" s="457"/>
      <c r="N545" s="253"/>
      <c r="O545" s="253"/>
      <c r="P545" s="146"/>
      <c r="Q545" s="146"/>
      <c r="R545" s="146"/>
      <c r="S545" s="146"/>
      <c r="T545" s="176">
        <v>3</v>
      </c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</row>
    <row r="546" spans="1:136" s="1" customFormat="1" ht="30" hidden="1" customHeight="1" outlineLevel="2" x14ac:dyDescent="0.25">
      <c r="A546" s="675"/>
      <c r="B546" s="676"/>
      <c r="C546" s="658" t="s">
        <v>10</v>
      </c>
      <c r="D546" s="659"/>
      <c r="E546" s="659"/>
      <c r="F546" s="659"/>
      <c r="G546" s="660"/>
      <c r="H546" s="187" t="s">
        <v>405</v>
      </c>
      <c r="I546" s="187" t="s">
        <v>303</v>
      </c>
      <c r="J546" s="187" t="s">
        <v>548</v>
      </c>
      <c r="K546" s="187" t="s">
        <v>262</v>
      </c>
      <c r="L546" s="187" t="s">
        <v>352</v>
      </c>
      <c r="M546" s="458"/>
      <c r="N546" s="253"/>
      <c r="O546" s="253"/>
      <c r="P546" s="146"/>
      <c r="Q546" s="146"/>
      <c r="R546" s="146"/>
      <c r="S546" s="146"/>
      <c r="T546" s="176">
        <v>3</v>
      </c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</row>
    <row r="547" spans="1:136" s="1" customFormat="1" ht="32.25" hidden="1" customHeight="1" outlineLevel="2" x14ac:dyDescent="0.25">
      <c r="A547" s="677"/>
      <c r="B547" s="678"/>
      <c r="C547" s="658" t="s">
        <v>11</v>
      </c>
      <c r="D547" s="659"/>
      <c r="E547" s="659"/>
      <c r="F547" s="659"/>
      <c r="G547" s="660"/>
      <c r="H547" s="187" t="s">
        <v>405</v>
      </c>
      <c r="I547" s="187" t="s">
        <v>303</v>
      </c>
      <c r="J547" s="187" t="s">
        <v>548</v>
      </c>
      <c r="K547" s="187" t="s">
        <v>262</v>
      </c>
      <c r="L547" s="187" t="s">
        <v>352</v>
      </c>
      <c r="M547" s="253"/>
      <c r="N547" s="256"/>
      <c r="O547" s="256"/>
      <c r="P547" s="146"/>
      <c r="Q547" s="146"/>
      <c r="R547" s="146"/>
      <c r="S547" s="146"/>
      <c r="T547" s="176">
        <v>3</v>
      </c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</row>
    <row r="548" spans="1:136" s="1" customFormat="1" ht="72.75" hidden="1" customHeight="1" outlineLevel="2" x14ac:dyDescent="0.25">
      <c r="A548" s="689">
        <v>603</v>
      </c>
      <c r="B548" s="689" t="s">
        <v>163</v>
      </c>
      <c r="C548" s="643" t="s">
        <v>669</v>
      </c>
      <c r="D548" s="190" t="s">
        <v>483</v>
      </c>
      <c r="E548" s="173" t="s">
        <v>494</v>
      </c>
      <c r="F548" s="174">
        <v>41640</v>
      </c>
      <c r="G548" s="174">
        <v>43100</v>
      </c>
      <c r="H548" s="455" t="s">
        <v>405</v>
      </c>
      <c r="I548" s="455" t="s">
        <v>303</v>
      </c>
      <c r="J548" s="455" t="s">
        <v>495</v>
      </c>
      <c r="K548" s="455"/>
      <c r="L548" s="455"/>
      <c r="M548" s="253"/>
      <c r="N548" s="456"/>
      <c r="O548" s="456"/>
      <c r="P548" s="462"/>
      <c r="Q548" s="462"/>
      <c r="R548" s="462"/>
      <c r="S548" s="462"/>
      <c r="T548" s="480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24"/>
      <c r="DS548" s="124"/>
      <c r="DT548" s="124"/>
      <c r="DU548" s="124"/>
      <c r="DV548" s="124"/>
      <c r="DW548" s="124"/>
      <c r="DX548" s="124"/>
      <c r="DY548" s="124"/>
      <c r="DZ548" s="124"/>
      <c r="EA548" s="124"/>
      <c r="EB548" s="124"/>
      <c r="EC548" s="124"/>
      <c r="ED548" s="124"/>
      <c r="EE548" s="124"/>
      <c r="EF548" s="124"/>
    </row>
    <row r="549" spans="1:136" s="1" customFormat="1" ht="97.5" hidden="1" customHeight="1" outlineLevel="2" x14ac:dyDescent="0.25">
      <c r="A549" s="689"/>
      <c r="B549" s="689"/>
      <c r="C549" s="643"/>
      <c r="D549" s="192" t="s">
        <v>401</v>
      </c>
      <c r="E549" s="193" t="s">
        <v>496</v>
      </c>
      <c r="F549" s="194">
        <v>41640</v>
      </c>
      <c r="G549" s="194">
        <v>42004</v>
      </c>
      <c r="H549" s="454"/>
      <c r="I549" s="454"/>
      <c r="J549" s="454"/>
      <c r="K549" s="454"/>
      <c r="L549" s="454"/>
      <c r="M549" s="253"/>
      <c r="N549" s="458"/>
      <c r="O549" s="458"/>
      <c r="P549" s="464"/>
      <c r="Q549" s="464"/>
      <c r="R549" s="464"/>
      <c r="S549" s="464"/>
      <c r="T549" s="482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24"/>
      <c r="DS549" s="124"/>
      <c r="DT549" s="124"/>
      <c r="DU549" s="124"/>
      <c r="DV549" s="124"/>
      <c r="DW549" s="124"/>
      <c r="DX549" s="124"/>
      <c r="DY549" s="124"/>
      <c r="DZ549" s="124"/>
      <c r="EA549" s="124"/>
      <c r="EB549" s="124"/>
      <c r="EC549" s="124"/>
      <c r="ED549" s="124"/>
      <c r="EE549" s="124"/>
      <c r="EF549" s="124"/>
    </row>
    <row r="550" spans="1:136" s="1" customFormat="1" ht="17.25" hidden="1" customHeight="1" outlineLevel="2" x14ac:dyDescent="0.25">
      <c r="A550" s="685"/>
      <c r="B550" s="686"/>
      <c r="C550" s="658" t="s">
        <v>186</v>
      </c>
      <c r="D550" s="659"/>
      <c r="E550" s="43"/>
      <c r="F550" s="75"/>
      <c r="G550" s="65"/>
      <c r="H550" s="213" t="s">
        <v>405</v>
      </c>
      <c r="I550" s="213" t="s">
        <v>303</v>
      </c>
      <c r="J550" s="213" t="s">
        <v>495</v>
      </c>
      <c r="K550" s="213" t="s">
        <v>262</v>
      </c>
      <c r="L550" s="213" t="s">
        <v>694</v>
      </c>
      <c r="M550" s="456"/>
      <c r="N550" s="254"/>
      <c r="O550" s="254"/>
      <c r="P550" s="260"/>
      <c r="Q550" s="260"/>
      <c r="R550" s="260"/>
      <c r="S550" s="260"/>
      <c r="T550" s="172">
        <v>3</v>
      </c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24"/>
      <c r="DS550" s="124"/>
      <c r="DT550" s="124"/>
      <c r="DU550" s="124"/>
      <c r="DV550" s="124"/>
      <c r="DW550" s="124"/>
      <c r="DX550" s="124"/>
      <c r="DY550" s="124"/>
      <c r="DZ550" s="124"/>
      <c r="EA550" s="124"/>
      <c r="EB550" s="124"/>
      <c r="EC550" s="124"/>
      <c r="ED550" s="124"/>
      <c r="EE550" s="124"/>
      <c r="EF550" s="124"/>
    </row>
    <row r="551" spans="1:136" s="1" customFormat="1" ht="17.25" hidden="1" customHeight="1" outlineLevel="2" x14ac:dyDescent="0.25">
      <c r="A551" s="779"/>
      <c r="B551" s="780"/>
      <c r="C551" s="658" t="s">
        <v>13</v>
      </c>
      <c r="D551" s="659"/>
      <c r="E551" s="43"/>
      <c r="F551" s="75"/>
      <c r="G551" s="65"/>
      <c r="H551" s="213" t="s">
        <v>405</v>
      </c>
      <c r="I551" s="213" t="s">
        <v>303</v>
      </c>
      <c r="J551" s="213" t="s">
        <v>495</v>
      </c>
      <c r="K551" s="213" t="s">
        <v>262</v>
      </c>
      <c r="L551" s="213" t="s">
        <v>694</v>
      </c>
      <c r="M551" s="458"/>
      <c r="N551" s="254"/>
      <c r="O551" s="254"/>
      <c r="P551" s="260"/>
      <c r="Q551" s="260"/>
      <c r="R551" s="260"/>
      <c r="S551" s="260"/>
      <c r="T551" s="172">
        <v>3</v>
      </c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24"/>
      <c r="DS551" s="124"/>
      <c r="DT551" s="124"/>
      <c r="DU551" s="124"/>
      <c r="DV551" s="124"/>
      <c r="DW551" s="124"/>
      <c r="DX551" s="124"/>
      <c r="DY551" s="124"/>
      <c r="DZ551" s="124"/>
      <c r="EA551" s="124"/>
      <c r="EB551" s="124"/>
      <c r="EC551" s="124"/>
      <c r="ED551" s="124"/>
      <c r="EE551" s="124"/>
      <c r="EF551" s="124"/>
    </row>
    <row r="552" spans="1:136" s="1" customFormat="1" ht="17.25" hidden="1" customHeight="1" outlineLevel="2" x14ac:dyDescent="0.25">
      <c r="A552" s="779"/>
      <c r="B552" s="780"/>
      <c r="C552" s="658" t="s">
        <v>14</v>
      </c>
      <c r="D552" s="659"/>
      <c r="E552" s="43"/>
      <c r="F552" s="75"/>
      <c r="G552" s="65"/>
      <c r="H552" s="213" t="s">
        <v>405</v>
      </c>
      <c r="I552" s="213" t="s">
        <v>303</v>
      </c>
      <c r="J552" s="213" t="s">
        <v>495</v>
      </c>
      <c r="K552" s="213" t="s">
        <v>262</v>
      </c>
      <c r="L552" s="213" t="s">
        <v>694</v>
      </c>
      <c r="M552" s="256"/>
      <c r="N552" s="254"/>
      <c r="O552" s="254"/>
      <c r="P552" s="260"/>
      <c r="Q552" s="260"/>
      <c r="R552" s="260"/>
      <c r="S552" s="260"/>
      <c r="T552" s="172">
        <v>3</v>
      </c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24"/>
      <c r="DS552" s="124"/>
      <c r="DT552" s="124"/>
      <c r="DU552" s="124"/>
      <c r="DV552" s="124"/>
      <c r="DW552" s="124"/>
      <c r="DX552" s="124"/>
      <c r="DY552" s="124"/>
      <c r="DZ552" s="124"/>
      <c r="EA552" s="124"/>
      <c r="EB552" s="124"/>
      <c r="EC552" s="124"/>
      <c r="ED552" s="124"/>
      <c r="EE552" s="124"/>
      <c r="EF552" s="124"/>
    </row>
    <row r="553" spans="1:136" s="1" customFormat="1" ht="18.75" hidden="1" customHeight="1" outlineLevel="2" x14ac:dyDescent="0.25">
      <c r="A553" s="779"/>
      <c r="B553" s="780"/>
      <c r="C553" s="586" t="s">
        <v>188</v>
      </c>
      <c r="D553" s="687"/>
      <c r="E553" s="687"/>
      <c r="F553" s="687"/>
      <c r="G553" s="688"/>
      <c r="H553" s="187" t="s">
        <v>405</v>
      </c>
      <c r="I553" s="187" t="s">
        <v>303</v>
      </c>
      <c r="J553" s="187" t="s">
        <v>495</v>
      </c>
      <c r="K553" s="187" t="s">
        <v>262</v>
      </c>
      <c r="L553" s="187" t="s">
        <v>352</v>
      </c>
      <c r="M553" s="456"/>
      <c r="N553" s="256"/>
      <c r="O553" s="256"/>
      <c r="P553" s="146"/>
      <c r="Q553" s="146"/>
      <c r="R553" s="146"/>
      <c r="S553" s="146"/>
      <c r="T553" s="176">
        <v>3</v>
      </c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24"/>
      <c r="DS553" s="124"/>
      <c r="DT553" s="124"/>
      <c r="DU553" s="124"/>
      <c r="DV553" s="124"/>
      <c r="DW553" s="124"/>
      <c r="DX553" s="124"/>
      <c r="DY553" s="124"/>
      <c r="DZ553" s="124"/>
      <c r="EA553" s="124"/>
      <c r="EB553" s="124"/>
      <c r="EC553" s="124"/>
      <c r="ED553" s="124"/>
      <c r="EE553" s="124"/>
      <c r="EF553" s="124"/>
    </row>
    <row r="554" spans="1:136" s="1" customFormat="1" ht="18.75" hidden="1" customHeight="1" outlineLevel="2" x14ac:dyDescent="0.25">
      <c r="A554" s="779"/>
      <c r="B554" s="780"/>
      <c r="C554" s="776" t="s">
        <v>12</v>
      </c>
      <c r="D554" s="776"/>
      <c r="E554" s="776"/>
      <c r="F554" s="776"/>
      <c r="G554" s="776"/>
      <c r="H554" s="187" t="s">
        <v>405</v>
      </c>
      <c r="I554" s="187" t="s">
        <v>303</v>
      </c>
      <c r="J554" s="187" t="s">
        <v>495</v>
      </c>
      <c r="K554" s="187" t="s">
        <v>262</v>
      </c>
      <c r="L554" s="187" t="s">
        <v>352</v>
      </c>
      <c r="M554" s="458"/>
      <c r="N554" s="256"/>
      <c r="O554" s="256"/>
      <c r="P554" s="146"/>
      <c r="Q554" s="146"/>
      <c r="R554" s="146"/>
      <c r="S554" s="146"/>
      <c r="T554" s="176">
        <v>3</v>
      </c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24"/>
      <c r="DS554" s="124"/>
      <c r="DT554" s="124"/>
      <c r="DU554" s="124"/>
      <c r="DV554" s="124"/>
      <c r="DW554" s="124"/>
      <c r="DX554" s="124"/>
      <c r="DY554" s="124"/>
      <c r="DZ554" s="124"/>
      <c r="EA554" s="124"/>
      <c r="EB554" s="124"/>
      <c r="EC554" s="124"/>
      <c r="ED554" s="124"/>
      <c r="EE554" s="124"/>
      <c r="EF554" s="124"/>
    </row>
    <row r="555" spans="1:136" s="1" customFormat="1" ht="16.5" hidden="1" customHeight="1" outlineLevel="2" x14ac:dyDescent="0.25">
      <c r="A555" s="772"/>
      <c r="B555" s="773"/>
      <c r="C555" s="776" t="s">
        <v>558</v>
      </c>
      <c r="D555" s="776"/>
      <c r="E555" s="776"/>
      <c r="F555" s="776"/>
      <c r="G555" s="776"/>
      <c r="H555" s="187" t="s">
        <v>405</v>
      </c>
      <c r="I555" s="187" t="s">
        <v>303</v>
      </c>
      <c r="J555" s="187" t="s">
        <v>495</v>
      </c>
      <c r="K555" s="187" t="s">
        <v>262</v>
      </c>
      <c r="L555" s="187" t="s">
        <v>352</v>
      </c>
      <c r="M555" s="256"/>
      <c r="N555" s="256"/>
      <c r="O555" s="256"/>
      <c r="P555" s="146"/>
      <c r="Q555" s="146"/>
      <c r="R555" s="146"/>
      <c r="S555" s="146"/>
      <c r="T555" s="176">
        <v>3</v>
      </c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24"/>
      <c r="DS555" s="124"/>
      <c r="DT555" s="124"/>
      <c r="DU555" s="124"/>
      <c r="DV555" s="124"/>
      <c r="DW555" s="124"/>
      <c r="DX555" s="124"/>
      <c r="DY555" s="124"/>
      <c r="DZ555" s="124"/>
      <c r="EA555" s="124"/>
      <c r="EB555" s="124"/>
      <c r="EC555" s="124"/>
      <c r="ED555" s="124"/>
      <c r="EE555" s="124"/>
      <c r="EF555" s="124"/>
    </row>
    <row r="556" spans="1:136" s="1" customFormat="1" ht="0.75" hidden="1" customHeight="1" outlineLevel="2" x14ac:dyDescent="0.25">
      <c r="A556" s="641">
        <v>603</v>
      </c>
      <c r="B556" s="641" t="s">
        <v>426</v>
      </c>
      <c r="C556" s="777" t="s">
        <v>328</v>
      </c>
      <c r="D556" s="190"/>
      <c r="E556" s="173"/>
      <c r="F556" s="174"/>
      <c r="G556" s="173"/>
      <c r="H556" s="455" t="s">
        <v>405</v>
      </c>
      <c r="I556" s="455" t="s">
        <v>303</v>
      </c>
      <c r="J556" s="455" t="s">
        <v>244</v>
      </c>
      <c r="K556" s="455"/>
      <c r="L556" s="455"/>
      <c r="M556" s="456"/>
      <c r="N556" s="456"/>
      <c r="O556" s="456"/>
      <c r="P556" s="462"/>
      <c r="Q556" s="462"/>
      <c r="R556" s="462"/>
      <c r="S556" s="462"/>
      <c r="T556" s="480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24"/>
      <c r="DS556" s="124"/>
      <c r="DT556" s="124"/>
      <c r="DU556" s="124"/>
      <c r="DV556" s="124"/>
      <c r="DW556" s="124"/>
      <c r="DX556" s="124"/>
      <c r="DY556" s="124"/>
      <c r="DZ556" s="124"/>
      <c r="EA556" s="124"/>
      <c r="EB556" s="124"/>
      <c r="EC556" s="124"/>
      <c r="ED556" s="124"/>
      <c r="EE556" s="124"/>
      <c r="EF556" s="124"/>
    </row>
    <row r="557" spans="1:136" s="1" customFormat="1" ht="156.75" hidden="1" customHeight="1" outlineLevel="2" x14ac:dyDescent="0.25">
      <c r="A557" s="642"/>
      <c r="B557" s="642"/>
      <c r="C557" s="778"/>
      <c r="D557" s="191" t="s">
        <v>99</v>
      </c>
      <c r="E557" s="251" t="s">
        <v>178</v>
      </c>
      <c r="F557" s="175">
        <v>41640</v>
      </c>
      <c r="G557" s="175">
        <v>43100</v>
      </c>
      <c r="H557" s="454"/>
      <c r="I557" s="454"/>
      <c r="J557" s="454"/>
      <c r="K557" s="454"/>
      <c r="L557" s="454"/>
      <c r="M557" s="458"/>
      <c r="N557" s="458"/>
      <c r="O557" s="458"/>
      <c r="P557" s="464"/>
      <c r="Q557" s="464"/>
      <c r="R557" s="464"/>
      <c r="S557" s="464"/>
      <c r="T557" s="482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24"/>
      <c r="DS557" s="124"/>
      <c r="DT557" s="124"/>
      <c r="DU557" s="124"/>
      <c r="DV557" s="124"/>
      <c r="DW557" s="124"/>
      <c r="DX557" s="124"/>
      <c r="DY557" s="124"/>
      <c r="DZ557" s="124"/>
      <c r="EA557" s="124"/>
      <c r="EB557" s="124"/>
      <c r="EC557" s="124"/>
      <c r="ED557" s="124"/>
      <c r="EE557" s="124"/>
      <c r="EF557" s="124"/>
    </row>
    <row r="558" spans="1:136" s="1" customFormat="1" ht="23.25" hidden="1" customHeight="1" outlineLevel="2" x14ac:dyDescent="0.25">
      <c r="A558" s="666"/>
      <c r="B558" s="667"/>
      <c r="C558" s="658" t="s">
        <v>186</v>
      </c>
      <c r="D558" s="659"/>
      <c r="E558" s="659"/>
      <c r="F558" s="659"/>
      <c r="G558" s="660"/>
      <c r="H558" s="213" t="s">
        <v>405</v>
      </c>
      <c r="I558" s="213" t="s">
        <v>303</v>
      </c>
      <c r="J558" s="213" t="s">
        <v>244</v>
      </c>
      <c r="K558" s="213" t="s">
        <v>623</v>
      </c>
      <c r="L558" s="213" t="s">
        <v>694</v>
      </c>
      <c r="M558" s="256"/>
      <c r="N558" s="254"/>
      <c r="O558" s="254"/>
      <c r="P558" s="260"/>
      <c r="Q558" s="260"/>
      <c r="R558" s="260"/>
      <c r="S558" s="260"/>
      <c r="T558" s="172">
        <v>3</v>
      </c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24"/>
      <c r="DS558" s="124"/>
      <c r="DT558" s="124"/>
      <c r="DU558" s="124"/>
      <c r="DV558" s="124"/>
      <c r="DW558" s="124"/>
      <c r="DX558" s="124"/>
      <c r="DY558" s="124"/>
      <c r="DZ558" s="124"/>
      <c r="EA558" s="124"/>
      <c r="EB558" s="124"/>
      <c r="EC558" s="124"/>
      <c r="ED558" s="124"/>
      <c r="EE558" s="124"/>
      <c r="EF558" s="124"/>
    </row>
    <row r="559" spans="1:136" s="12" customFormat="1" ht="188.25" hidden="1" customHeight="1" outlineLevel="2" x14ac:dyDescent="0.25">
      <c r="A559" s="205">
        <v>603</v>
      </c>
      <c r="B559" s="205" t="s">
        <v>388</v>
      </c>
      <c r="C559" s="252" t="s">
        <v>776</v>
      </c>
      <c r="D559" s="191" t="s">
        <v>99</v>
      </c>
      <c r="E559" s="251" t="s">
        <v>178</v>
      </c>
      <c r="F559" s="175">
        <v>41640</v>
      </c>
      <c r="G559" s="175">
        <v>42369</v>
      </c>
      <c r="H559" s="213" t="s">
        <v>405</v>
      </c>
      <c r="I559" s="213" t="s">
        <v>303</v>
      </c>
      <c r="J559" s="213" t="s">
        <v>559</v>
      </c>
      <c r="K559" s="213"/>
      <c r="L559" s="213"/>
      <c r="M559" s="456"/>
      <c r="N559" s="254" t="str">
        <f>N560</f>
        <v>0</v>
      </c>
      <c r="O559" s="254">
        <f>O560</f>
        <v>0</v>
      </c>
      <c r="P559" s="260"/>
      <c r="Q559" s="260"/>
      <c r="R559" s="260"/>
      <c r="S559" s="260"/>
      <c r="T559" s="172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24"/>
      <c r="DS559" s="124"/>
      <c r="DT559" s="124"/>
      <c r="DU559" s="124"/>
      <c r="DV559" s="124"/>
      <c r="DW559" s="124"/>
      <c r="DX559" s="124"/>
      <c r="DY559" s="124"/>
      <c r="DZ559" s="124"/>
      <c r="EA559" s="124"/>
      <c r="EB559" s="124"/>
      <c r="EC559" s="124"/>
      <c r="ED559" s="124"/>
      <c r="EE559" s="124"/>
      <c r="EF559" s="124"/>
    </row>
    <row r="560" spans="1:136" s="12" customFormat="1" ht="19.5" hidden="1" customHeight="1" outlineLevel="2" x14ac:dyDescent="0.25">
      <c r="A560" s="685"/>
      <c r="B560" s="686"/>
      <c r="C560" s="661" t="s">
        <v>511</v>
      </c>
      <c r="D560" s="662"/>
      <c r="E560" s="662"/>
      <c r="F560" s="662"/>
      <c r="G560" s="663"/>
      <c r="H560" s="213" t="s">
        <v>405</v>
      </c>
      <c r="I560" s="213" t="s">
        <v>303</v>
      </c>
      <c r="J560" s="213" t="s">
        <v>559</v>
      </c>
      <c r="K560" s="213" t="s">
        <v>623</v>
      </c>
      <c r="L560" s="213" t="s">
        <v>510</v>
      </c>
      <c r="M560" s="458"/>
      <c r="N560" s="254" t="s">
        <v>38</v>
      </c>
      <c r="O560" s="254">
        <v>0</v>
      </c>
      <c r="P560" s="260"/>
      <c r="Q560" s="260"/>
      <c r="R560" s="260"/>
      <c r="S560" s="260"/>
      <c r="T560" s="172">
        <v>3</v>
      </c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24"/>
      <c r="DS560" s="124"/>
      <c r="DT560" s="124"/>
      <c r="DU560" s="124"/>
      <c r="DV560" s="124"/>
      <c r="DW560" s="124"/>
      <c r="DX560" s="124"/>
      <c r="DY560" s="124"/>
      <c r="DZ560" s="124"/>
      <c r="EA560" s="124"/>
      <c r="EB560" s="124"/>
      <c r="EC560" s="124"/>
      <c r="ED560" s="124"/>
      <c r="EE560" s="124"/>
      <c r="EF560" s="124"/>
    </row>
    <row r="561" spans="1:136" s="12" customFormat="1" ht="19.5" hidden="1" customHeight="1" outlineLevel="2" x14ac:dyDescent="0.25">
      <c r="A561" s="772"/>
      <c r="B561" s="773"/>
      <c r="C561" s="768" t="s">
        <v>188</v>
      </c>
      <c r="D561" s="774"/>
      <c r="E561" s="774"/>
      <c r="F561" s="774"/>
      <c r="G561" s="775"/>
      <c r="H561" s="213" t="s">
        <v>405</v>
      </c>
      <c r="I561" s="213" t="s">
        <v>303</v>
      </c>
      <c r="J561" s="213" t="s">
        <v>559</v>
      </c>
      <c r="K561" s="213" t="s">
        <v>623</v>
      </c>
      <c r="L561" s="213" t="s">
        <v>352</v>
      </c>
      <c r="M561" s="256"/>
      <c r="N561" s="254"/>
      <c r="O561" s="254"/>
      <c r="P561" s="260"/>
      <c r="Q561" s="260"/>
      <c r="R561" s="260"/>
      <c r="S561" s="260"/>
      <c r="T561" s="172">
        <v>3</v>
      </c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24"/>
      <c r="DS561" s="124"/>
      <c r="DT561" s="124"/>
      <c r="DU561" s="124"/>
      <c r="DV561" s="124"/>
      <c r="DW561" s="124"/>
      <c r="DX561" s="124"/>
      <c r="DY561" s="124"/>
      <c r="DZ561" s="124"/>
      <c r="EA561" s="124"/>
      <c r="EB561" s="124"/>
      <c r="EC561" s="124"/>
      <c r="ED561" s="124"/>
      <c r="EE561" s="124"/>
      <c r="EF561" s="124"/>
    </row>
    <row r="562" spans="1:136" s="12" customFormat="1" ht="156" hidden="1" customHeight="1" outlineLevel="2" x14ac:dyDescent="0.25">
      <c r="A562" s="641">
        <v>603</v>
      </c>
      <c r="B562" s="763" t="s">
        <v>427</v>
      </c>
      <c r="C562" s="711" t="s">
        <v>116</v>
      </c>
      <c r="D562" s="222" t="s">
        <v>683</v>
      </c>
      <c r="E562" s="199" t="s">
        <v>359</v>
      </c>
      <c r="F562" s="208">
        <v>42353</v>
      </c>
      <c r="G562" s="173" t="s">
        <v>682</v>
      </c>
      <c r="H562" s="468" t="s">
        <v>405</v>
      </c>
      <c r="I562" s="455" t="s">
        <v>303</v>
      </c>
      <c r="J562" s="455" t="s">
        <v>117</v>
      </c>
      <c r="K562" s="455"/>
      <c r="L562" s="455"/>
      <c r="M562" s="456"/>
      <c r="N562" s="456">
        <f>N564</f>
        <v>0</v>
      </c>
      <c r="O562" s="456">
        <f>O564</f>
        <v>0</v>
      </c>
      <c r="P562" s="462"/>
      <c r="Q562" s="462"/>
      <c r="R562" s="462"/>
      <c r="S562" s="462"/>
      <c r="T562" s="480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24"/>
      <c r="DS562" s="124"/>
      <c r="DT562" s="124"/>
      <c r="DU562" s="124"/>
      <c r="DV562" s="124"/>
      <c r="DW562" s="124"/>
      <c r="DX562" s="124"/>
      <c r="DY562" s="124"/>
      <c r="DZ562" s="124"/>
      <c r="EA562" s="124"/>
      <c r="EB562" s="124"/>
      <c r="EC562" s="124"/>
      <c r="ED562" s="124"/>
      <c r="EE562" s="124"/>
      <c r="EF562" s="124"/>
    </row>
    <row r="563" spans="1:136" s="12" customFormat="1" ht="90" hidden="1" customHeight="1" outlineLevel="2" x14ac:dyDescent="0.25">
      <c r="A563" s="642"/>
      <c r="B563" s="764"/>
      <c r="C563" s="712"/>
      <c r="D563" s="237" t="s">
        <v>99</v>
      </c>
      <c r="E563" s="45" t="s">
        <v>178</v>
      </c>
      <c r="F563" s="44">
        <v>41640</v>
      </c>
      <c r="G563" s="194">
        <v>42369</v>
      </c>
      <c r="H563" s="470"/>
      <c r="I563" s="454"/>
      <c r="J563" s="454"/>
      <c r="K563" s="454"/>
      <c r="L563" s="454"/>
      <c r="M563" s="458"/>
      <c r="N563" s="458"/>
      <c r="O563" s="458"/>
      <c r="P563" s="464"/>
      <c r="Q563" s="464"/>
      <c r="R563" s="464"/>
      <c r="S563" s="464"/>
      <c r="T563" s="482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24"/>
      <c r="DS563" s="124"/>
      <c r="DT563" s="124"/>
      <c r="DU563" s="124"/>
      <c r="DV563" s="124"/>
      <c r="DW563" s="124"/>
      <c r="DX563" s="124"/>
      <c r="DY563" s="124"/>
      <c r="DZ563" s="124"/>
      <c r="EA563" s="124"/>
      <c r="EB563" s="124"/>
      <c r="EC563" s="124"/>
      <c r="ED563" s="124"/>
      <c r="EE563" s="124"/>
      <c r="EF563" s="124"/>
    </row>
    <row r="564" spans="1:136" s="12" customFormat="1" ht="19.5" hidden="1" customHeight="1" outlineLevel="2" x14ac:dyDescent="0.25">
      <c r="A564" s="209"/>
      <c r="B564" s="210"/>
      <c r="C564" s="768" t="s">
        <v>511</v>
      </c>
      <c r="D564" s="771"/>
      <c r="E564" s="244"/>
      <c r="F564" s="244"/>
      <c r="G564" s="76"/>
      <c r="H564" s="213" t="s">
        <v>405</v>
      </c>
      <c r="I564" s="213" t="s">
        <v>303</v>
      </c>
      <c r="J564" s="213" t="s">
        <v>117</v>
      </c>
      <c r="K564" s="213" t="s">
        <v>623</v>
      </c>
      <c r="L564" s="213" t="s">
        <v>623</v>
      </c>
      <c r="M564" s="256"/>
      <c r="N564" s="254">
        <v>0</v>
      </c>
      <c r="O564" s="254">
        <v>0</v>
      </c>
      <c r="P564" s="260"/>
      <c r="Q564" s="260"/>
      <c r="R564" s="260"/>
      <c r="S564" s="260"/>
      <c r="T564" s="172">
        <v>2</v>
      </c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24"/>
      <c r="DS564" s="124"/>
      <c r="DT564" s="124"/>
      <c r="DU564" s="124"/>
      <c r="DV564" s="124"/>
      <c r="DW564" s="124"/>
      <c r="DX564" s="124"/>
      <c r="DY564" s="124"/>
      <c r="DZ564" s="124"/>
      <c r="EA564" s="124"/>
      <c r="EB564" s="124"/>
      <c r="EC564" s="124"/>
      <c r="ED564" s="124"/>
      <c r="EE564" s="124"/>
      <c r="EF564" s="124"/>
    </row>
    <row r="565" spans="1:136" s="11" customFormat="1" ht="84.75" customHeight="1" outlineLevel="2" x14ac:dyDescent="0.25">
      <c r="A565" s="205">
        <v>603</v>
      </c>
      <c r="B565" s="205" t="s">
        <v>973</v>
      </c>
      <c r="C565" s="217" t="s">
        <v>782</v>
      </c>
      <c r="D565" s="191" t="s">
        <v>1016</v>
      </c>
      <c r="E565" s="251" t="s">
        <v>178</v>
      </c>
      <c r="F565" s="175">
        <v>42370</v>
      </c>
      <c r="G565" s="175">
        <v>44561</v>
      </c>
      <c r="H565" s="213" t="s">
        <v>405</v>
      </c>
      <c r="I565" s="213" t="s">
        <v>303</v>
      </c>
      <c r="J565" s="213" t="s">
        <v>108</v>
      </c>
      <c r="K565" s="213"/>
      <c r="L565" s="213"/>
      <c r="M565" s="256">
        <f>M566</f>
        <v>99</v>
      </c>
      <c r="N565" s="258">
        <f>N566</f>
        <v>39</v>
      </c>
      <c r="O565" s="258">
        <f>O566</f>
        <v>39</v>
      </c>
      <c r="P565" s="260"/>
      <c r="Q565" s="260"/>
      <c r="R565" s="260"/>
      <c r="S565" s="260"/>
      <c r="T565" s="172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24"/>
      <c r="DS565" s="124"/>
      <c r="DT565" s="124"/>
      <c r="DU565" s="124"/>
      <c r="DV565" s="124"/>
      <c r="DW565" s="124"/>
      <c r="DX565" s="124"/>
      <c r="DY565" s="124"/>
      <c r="DZ565" s="124"/>
      <c r="EA565" s="124"/>
      <c r="EB565" s="124"/>
      <c r="EC565" s="124"/>
      <c r="ED565" s="124"/>
      <c r="EE565" s="124"/>
      <c r="EF565" s="124"/>
    </row>
    <row r="566" spans="1:136" s="11" customFormat="1" ht="27.75" customHeight="1" outlineLevel="2" x14ac:dyDescent="0.25">
      <c r="A566" s="666"/>
      <c r="B566" s="667"/>
      <c r="C566" s="765" t="s">
        <v>574</v>
      </c>
      <c r="D566" s="766"/>
      <c r="E566" s="766"/>
      <c r="F566" s="766"/>
      <c r="G566" s="767"/>
      <c r="H566" s="213" t="s">
        <v>405</v>
      </c>
      <c r="I566" s="213" t="s">
        <v>303</v>
      </c>
      <c r="J566" s="213" t="s">
        <v>108</v>
      </c>
      <c r="K566" s="213" t="s">
        <v>623</v>
      </c>
      <c r="L566" s="213" t="s">
        <v>751</v>
      </c>
      <c r="M566" s="254">
        <v>99</v>
      </c>
      <c r="N566" s="254">
        <v>39</v>
      </c>
      <c r="O566" s="254">
        <v>39</v>
      </c>
      <c r="P566" s="260"/>
      <c r="Q566" s="260"/>
      <c r="R566" s="260"/>
      <c r="S566" s="260"/>
      <c r="T566" s="172">
        <v>2</v>
      </c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24"/>
      <c r="DS566" s="124"/>
      <c r="DT566" s="124"/>
      <c r="DU566" s="124"/>
      <c r="DV566" s="124"/>
      <c r="DW566" s="124"/>
      <c r="DX566" s="124"/>
      <c r="DY566" s="124"/>
      <c r="DZ566" s="124"/>
      <c r="EA566" s="124"/>
      <c r="EB566" s="124"/>
      <c r="EC566" s="124"/>
      <c r="ED566" s="124"/>
      <c r="EE566" s="124"/>
      <c r="EF566" s="124"/>
    </row>
    <row r="567" spans="1:136" s="27" customFormat="1" ht="84.75" customHeight="1" outlineLevel="2" x14ac:dyDescent="0.25">
      <c r="A567" s="205">
        <v>603</v>
      </c>
      <c r="B567" s="205" t="s">
        <v>1127</v>
      </c>
      <c r="C567" s="217" t="s">
        <v>783</v>
      </c>
      <c r="D567" s="191" t="s">
        <v>1017</v>
      </c>
      <c r="E567" s="251" t="s">
        <v>178</v>
      </c>
      <c r="F567" s="175">
        <v>42370</v>
      </c>
      <c r="G567" s="175">
        <v>44561</v>
      </c>
      <c r="H567" s="213" t="s">
        <v>405</v>
      </c>
      <c r="I567" s="213" t="s">
        <v>303</v>
      </c>
      <c r="J567" s="213" t="s">
        <v>784</v>
      </c>
      <c r="K567" s="213"/>
      <c r="L567" s="213"/>
      <c r="M567" s="256"/>
      <c r="N567" s="258">
        <f>N568</f>
        <v>30</v>
      </c>
      <c r="O567" s="258">
        <f>O568</f>
        <v>30</v>
      </c>
      <c r="P567" s="260"/>
      <c r="Q567" s="260"/>
      <c r="R567" s="260"/>
      <c r="S567" s="260"/>
      <c r="T567" s="172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24"/>
      <c r="DS567" s="124"/>
      <c r="DT567" s="124"/>
      <c r="DU567" s="124"/>
      <c r="DV567" s="124"/>
      <c r="DW567" s="124"/>
      <c r="DX567" s="124"/>
      <c r="DY567" s="124"/>
      <c r="DZ567" s="124"/>
      <c r="EA567" s="124"/>
      <c r="EB567" s="124"/>
      <c r="EC567" s="124"/>
      <c r="ED567" s="124"/>
      <c r="EE567" s="124"/>
      <c r="EF567" s="124"/>
    </row>
    <row r="568" spans="1:136" s="27" customFormat="1" ht="27.75" customHeight="1" outlineLevel="2" x14ac:dyDescent="0.25">
      <c r="A568" s="666"/>
      <c r="B568" s="667"/>
      <c r="C568" s="765" t="s">
        <v>574</v>
      </c>
      <c r="D568" s="766"/>
      <c r="E568" s="766"/>
      <c r="F568" s="766"/>
      <c r="G568" s="767"/>
      <c r="H568" s="213" t="s">
        <v>405</v>
      </c>
      <c r="I568" s="213" t="s">
        <v>303</v>
      </c>
      <c r="J568" s="213" t="s">
        <v>784</v>
      </c>
      <c r="K568" s="213" t="s">
        <v>623</v>
      </c>
      <c r="L568" s="213" t="s">
        <v>751</v>
      </c>
      <c r="M568" s="148"/>
      <c r="N568" s="254">
        <v>30</v>
      </c>
      <c r="O568" s="254">
        <v>30</v>
      </c>
      <c r="P568" s="260"/>
      <c r="Q568" s="260"/>
      <c r="R568" s="260"/>
      <c r="S568" s="260"/>
      <c r="T568" s="172">
        <v>2</v>
      </c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24"/>
      <c r="DS568" s="124"/>
      <c r="DT568" s="124"/>
      <c r="DU568" s="124"/>
      <c r="DV568" s="124"/>
      <c r="DW568" s="124"/>
      <c r="DX568" s="124"/>
      <c r="DY568" s="124"/>
      <c r="DZ568" s="124"/>
      <c r="EA568" s="124"/>
      <c r="EB568" s="124"/>
      <c r="EC568" s="124"/>
      <c r="ED568" s="124"/>
      <c r="EE568" s="124"/>
      <c r="EF568" s="124"/>
    </row>
    <row r="569" spans="1:136" s="27" customFormat="1" ht="84.75" customHeight="1" outlineLevel="2" x14ac:dyDescent="0.25">
      <c r="A569" s="205">
        <v>603</v>
      </c>
      <c r="B569" s="205" t="s">
        <v>1128</v>
      </c>
      <c r="C569" s="217" t="s">
        <v>786</v>
      </c>
      <c r="D569" s="191" t="s">
        <v>1017</v>
      </c>
      <c r="E569" s="251" t="s">
        <v>178</v>
      </c>
      <c r="F569" s="175">
        <v>42370</v>
      </c>
      <c r="G569" s="175">
        <v>44561</v>
      </c>
      <c r="H569" s="213" t="s">
        <v>405</v>
      </c>
      <c r="I569" s="213" t="s">
        <v>303</v>
      </c>
      <c r="J569" s="213" t="s">
        <v>785</v>
      </c>
      <c r="K569" s="213"/>
      <c r="L569" s="213"/>
      <c r="M569" s="147"/>
      <c r="N569" s="258">
        <f>N570</f>
        <v>30</v>
      </c>
      <c r="O569" s="258">
        <f>O570</f>
        <v>30</v>
      </c>
      <c r="P569" s="260"/>
      <c r="Q569" s="260"/>
      <c r="R569" s="260"/>
      <c r="S569" s="260"/>
      <c r="T569" s="172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24"/>
      <c r="DS569" s="124"/>
      <c r="DT569" s="124"/>
      <c r="DU569" s="124"/>
      <c r="DV569" s="124"/>
      <c r="DW569" s="124"/>
      <c r="DX569" s="124"/>
      <c r="DY569" s="124"/>
      <c r="DZ569" s="124"/>
      <c r="EA569" s="124"/>
      <c r="EB569" s="124"/>
      <c r="EC569" s="124"/>
      <c r="ED569" s="124"/>
      <c r="EE569" s="124"/>
      <c r="EF569" s="124"/>
    </row>
    <row r="570" spans="1:136" s="27" customFormat="1" ht="27.75" customHeight="1" outlineLevel="2" x14ac:dyDescent="0.25">
      <c r="A570" s="666"/>
      <c r="B570" s="667"/>
      <c r="C570" s="765" t="s">
        <v>574</v>
      </c>
      <c r="D570" s="766"/>
      <c r="E570" s="766"/>
      <c r="F570" s="766"/>
      <c r="G570" s="767"/>
      <c r="H570" s="213" t="s">
        <v>405</v>
      </c>
      <c r="I570" s="213" t="s">
        <v>303</v>
      </c>
      <c r="J570" s="213" t="s">
        <v>785</v>
      </c>
      <c r="K570" s="213" t="s">
        <v>623</v>
      </c>
      <c r="L570" s="213" t="s">
        <v>751</v>
      </c>
      <c r="M570" s="253"/>
      <c r="N570" s="254">
        <v>30</v>
      </c>
      <c r="O570" s="254">
        <v>30</v>
      </c>
      <c r="P570" s="260"/>
      <c r="Q570" s="260"/>
      <c r="R570" s="260"/>
      <c r="S570" s="260"/>
      <c r="T570" s="172">
        <v>2</v>
      </c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24"/>
      <c r="DS570" s="124"/>
      <c r="DT570" s="124"/>
      <c r="DU570" s="124"/>
      <c r="DV570" s="124"/>
      <c r="DW570" s="124"/>
      <c r="DX570" s="124"/>
      <c r="DY570" s="124"/>
      <c r="DZ570" s="124"/>
      <c r="EA570" s="124"/>
      <c r="EB570" s="124"/>
      <c r="EC570" s="124"/>
      <c r="ED570" s="124"/>
      <c r="EE570" s="124"/>
      <c r="EF570" s="124"/>
    </row>
    <row r="571" spans="1:136" s="9" customFormat="1" ht="83.25" hidden="1" customHeight="1" outlineLevel="2" x14ac:dyDescent="0.25">
      <c r="A571" s="205">
        <v>603</v>
      </c>
      <c r="B571" s="205" t="s">
        <v>903</v>
      </c>
      <c r="C571" s="252" t="s">
        <v>640</v>
      </c>
      <c r="D571" s="191" t="s">
        <v>815</v>
      </c>
      <c r="E571" s="251" t="s">
        <v>178</v>
      </c>
      <c r="F571" s="175">
        <v>42370</v>
      </c>
      <c r="G571" s="175">
        <v>44196</v>
      </c>
      <c r="H571" s="213" t="s">
        <v>405</v>
      </c>
      <c r="I571" s="213" t="s">
        <v>303</v>
      </c>
      <c r="J571" s="213" t="s">
        <v>641</v>
      </c>
      <c r="K571" s="213"/>
      <c r="L571" s="213"/>
      <c r="M571" s="146"/>
      <c r="N571" s="254"/>
      <c r="O571" s="254"/>
      <c r="P571" s="260"/>
      <c r="Q571" s="260"/>
      <c r="R571" s="260"/>
      <c r="S571" s="260"/>
      <c r="T571" s="172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24"/>
      <c r="DS571" s="124"/>
      <c r="DT571" s="124"/>
      <c r="DU571" s="124"/>
      <c r="DV571" s="124"/>
      <c r="DW571" s="124"/>
      <c r="DX571" s="124"/>
      <c r="DY571" s="124"/>
      <c r="DZ571" s="124"/>
      <c r="EA571" s="124"/>
      <c r="EB571" s="124"/>
      <c r="EC571" s="124"/>
      <c r="ED571" s="124"/>
      <c r="EE571" s="124"/>
      <c r="EF571" s="124"/>
    </row>
    <row r="572" spans="1:136" s="9" customFormat="1" ht="19.5" hidden="1" customHeight="1" outlineLevel="2" x14ac:dyDescent="0.25">
      <c r="A572" s="209"/>
      <c r="B572" s="210"/>
      <c r="C572" s="661" t="s">
        <v>574</v>
      </c>
      <c r="D572" s="662"/>
      <c r="E572" s="662"/>
      <c r="F572" s="662"/>
      <c r="G572" s="663"/>
      <c r="H572" s="213" t="s">
        <v>405</v>
      </c>
      <c r="I572" s="213" t="s">
        <v>303</v>
      </c>
      <c r="J572" s="213" t="s">
        <v>641</v>
      </c>
      <c r="K572" s="213" t="s">
        <v>623</v>
      </c>
      <c r="L572" s="187" t="s">
        <v>751</v>
      </c>
      <c r="M572" s="271"/>
      <c r="N572" s="254"/>
      <c r="O572" s="254"/>
      <c r="P572" s="260"/>
      <c r="Q572" s="260"/>
      <c r="R572" s="260"/>
      <c r="S572" s="260"/>
      <c r="T572" s="172">
        <v>3</v>
      </c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24"/>
      <c r="DS572" s="124"/>
      <c r="DT572" s="124"/>
      <c r="DU572" s="124"/>
      <c r="DV572" s="124"/>
      <c r="DW572" s="124"/>
      <c r="DX572" s="124"/>
      <c r="DY572" s="124"/>
      <c r="DZ572" s="124"/>
      <c r="EA572" s="124"/>
      <c r="EB572" s="124"/>
      <c r="EC572" s="124"/>
      <c r="ED572" s="124"/>
      <c r="EE572" s="124"/>
      <c r="EF572" s="124"/>
    </row>
    <row r="573" spans="1:136" s="12" customFormat="1" ht="73.5" hidden="1" customHeight="1" outlineLevel="2" x14ac:dyDescent="0.25">
      <c r="A573" s="185">
        <v>603</v>
      </c>
      <c r="B573" s="185" t="s">
        <v>36</v>
      </c>
      <c r="C573" s="77" t="s">
        <v>538</v>
      </c>
      <c r="D573" s="39" t="s">
        <v>620</v>
      </c>
      <c r="E573" s="189" t="s">
        <v>178</v>
      </c>
      <c r="F573" s="40">
        <v>38686</v>
      </c>
      <c r="G573" s="189" t="s">
        <v>321</v>
      </c>
      <c r="H573" s="187" t="s">
        <v>405</v>
      </c>
      <c r="I573" s="187" t="s">
        <v>303</v>
      </c>
      <c r="J573" s="187" t="s">
        <v>539</v>
      </c>
      <c r="K573" s="187"/>
      <c r="L573" s="187"/>
      <c r="M573" s="146"/>
      <c r="N573" s="256">
        <f>N574</f>
        <v>0</v>
      </c>
      <c r="O573" s="256">
        <f>O574</f>
        <v>0</v>
      </c>
      <c r="P573" s="146"/>
      <c r="Q573" s="146"/>
      <c r="R573" s="146"/>
      <c r="S573" s="146"/>
      <c r="T573" s="17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24"/>
      <c r="DS573" s="124"/>
      <c r="DT573" s="124"/>
      <c r="DU573" s="124"/>
      <c r="DV573" s="124"/>
      <c r="DW573" s="124"/>
      <c r="DX573" s="124"/>
      <c r="DY573" s="124"/>
      <c r="DZ573" s="124"/>
      <c r="EA573" s="124"/>
      <c r="EB573" s="124"/>
      <c r="EC573" s="124"/>
      <c r="ED573" s="124"/>
      <c r="EE573" s="124"/>
      <c r="EF573" s="124"/>
    </row>
    <row r="574" spans="1:136" s="12" customFormat="1" ht="19.5" hidden="1" customHeight="1" outlineLevel="2" x14ac:dyDescent="0.25">
      <c r="A574" s="666"/>
      <c r="B574" s="667"/>
      <c r="C574" s="768" t="s">
        <v>186</v>
      </c>
      <c r="D574" s="769"/>
      <c r="E574" s="769"/>
      <c r="F574" s="769"/>
      <c r="G574" s="770"/>
      <c r="H574" s="187" t="s">
        <v>405</v>
      </c>
      <c r="I574" s="187" t="s">
        <v>303</v>
      </c>
      <c r="J574" s="187" t="s">
        <v>539</v>
      </c>
      <c r="K574" s="187" t="s">
        <v>623</v>
      </c>
      <c r="L574" s="187" t="s">
        <v>694</v>
      </c>
      <c r="M574" s="462"/>
      <c r="N574" s="256">
        <v>0</v>
      </c>
      <c r="O574" s="256">
        <v>0</v>
      </c>
      <c r="P574" s="146"/>
      <c r="Q574" s="146"/>
      <c r="R574" s="146"/>
      <c r="S574" s="146"/>
      <c r="T574" s="176">
        <v>2</v>
      </c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24"/>
      <c r="DS574" s="124"/>
      <c r="DT574" s="124"/>
      <c r="DU574" s="124"/>
      <c r="DV574" s="124"/>
      <c r="DW574" s="124"/>
      <c r="DX574" s="124"/>
      <c r="DY574" s="124"/>
      <c r="DZ574" s="124"/>
      <c r="EA574" s="124"/>
      <c r="EB574" s="124"/>
      <c r="EC574" s="124"/>
      <c r="ED574" s="124"/>
      <c r="EE574" s="124"/>
      <c r="EF574" s="124"/>
    </row>
    <row r="575" spans="1:136" s="1" customFormat="1" ht="83.25" hidden="1" customHeight="1" outlineLevel="1" x14ac:dyDescent="0.25">
      <c r="A575" s="455" t="s">
        <v>318</v>
      </c>
      <c r="B575" s="455" t="s">
        <v>164</v>
      </c>
      <c r="C575" s="759" t="s">
        <v>778</v>
      </c>
      <c r="D575" s="646" t="s">
        <v>398</v>
      </c>
      <c r="E575" s="648" t="s">
        <v>399</v>
      </c>
      <c r="F575" s="650">
        <v>41640</v>
      </c>
      <c r="G575" s="650">
        <v>42004</v>
      </c>
      <c r="H575" s="455" t="s">
        <v>405</v>
      </c>
      <c r="I575" s="455" t="s">
        <v>303</v>
      </c>
      <c r="J575" s="455" t="s">
        <v>626</v>
      </c>
      <c r="K575" s="757"/>
      <c r="L575" s="757"/>
      <c r="M575" s="464"/>
      <c r="N575" s="456"/>
      <c r="O575" s="456"/>
      <c r="P575" s="456"/>
      <c r="Q575" s="456"/>
      <c r="R575" s="456"/>
      <c r="S575" s="456"/>
      <c r="T575" s="480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</row>
    <row r="576" spans="1:136" s="1" customFormat="1" ht="59.25" hidden="1" customHeight="1" outlineLevel="1" x14ac:dyDescent="0.25">
      <c r="A576" s="454"/>
      <c r="B576" s="454"/>
      <c r="C576" s="760"/>
      <c r="D576" s="647"/>
      <c r="E576" s="649"/>
      <c r="F576" s="651"/>
      <c r="G576" s="651"/>
      <c r="H576" s="454"/>
      <c r="I576" s="454"/>
      <c r="J576" s="454"/>
      <c r="K576" s="758"/>
      <c r="L576" s="758"/>
      <c r="M576" s="259"/>
      <c r="N576" s="458"/>
      <c r="O576" s="458"/>
      <c r="P576" s="458"/>
      <c r="Q576" s="458"/>
      <c r="R576" s="458"/>
      <c r="S576" s="458"/>
      <c r="T576" s="482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</row>
    <row r="577" spans="1:136" s="1" customFormat="1" ht="18" hidden="1" customHeight="1" outlineLevel="1" x14ac:dyDescent="0.25">
      <c r="A577" s="723"/>
      <c r="B577" s="724"/>
      <c r="C577" s="636" t="s">
        <v>137</v>
      </c>
      <c r="D577" s="637"/>
      <c r="E577" s="637"/>
      <c r="F577" s="637"/>
      <c r="G577" s="638"/>
      <c r="H577" s="187" t="s">
        <v>405</v>
      </c>
      <c r="I577" s="187" t="s">
        <v>303</v>
      </c>
      <c r="J577" s="187" t="s">
        <v>626</v>
      </c>
      <c r="K577" s="49" t="s">
        <v>622</v>
      </c>
      <c r="L577" s="49" t="s">
        <v>296</v>
      </c>
      <c r="M577" s="462"/>
      <c r="N577" s="256"/>
      <c r="O577" s="256"/>
      <c r="P577" s="256"/>
      <c r="Q577" s="256"/>
      <c r="R577" s="256"/>
      <c r="S577" s="256"/>
      <c r="T577" s="176">
        <v>1</v>
      </c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</row>
    <row r="578" spans="1:136" s="1" customFormat="1" ht="18" hidden="1" customHeight="1" outlineLevel="1" x14ac:dyDescent="0.25">
      <c r="A578" s="677"/>
      <c r="B578" s="678"/>
      <c r="C578" s="636" t="s">
        <v>299</v>
      </c>
      <c r="D578" s="637"/>
      <c r="E578" s="637"/>
      <c r="F578" s="637"/>
      <c r="G578" s="638"/>
      <c r="H578" s="212" t="s">
        <v>405</v>
      </c>
      <c r="I578" s="212" t="s">
        <v>303</v>
      </c>
      <c r="J578" s="212" t="s">
        <v>626</v>
      </c>
      <c r="K578" s="229" t="s">
        <v>622</v>
      </c>
      <c r="L578" s="229" t="s">
        <v>300</v>
      </c>
      <c r="M578" s="464"/>
      <c r="N578" s="253"/>
      <c r="O578" s="253"/>
      <c r="P578" s="253"/>
      <c r="Q578" s="253"/>
      <c r="R578" s="253"/>
      <c r="S578" s="253"/>
      <c r="T578" s="171">
        <v>1</v>
      </c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</row>
    <row r="579" spans="1:136" s="4" customFormat="1" ht="90.75" hidden="1" customHeight="1" outlineLevel="1" x14ac:dyDescent="0.25">
      <c r="A579" s="465" t="s">
        <v>318</v>
      </c>
      <c r="B579" s="455" t="s">
        <v>543</v>
      </c>
      <c r="C579" s="759" t="s">
        <v>209</v>
      </c>
      <c r="D579" s="646" t="s">
        <v>401</v>
      </c>
      <c r="E579" s="648" t="s">
        <v>41</v>
      </c>
      <c r="F579" s="650">
        <v>41640</v>
      </c>
      <c r="G579" s="650">
        <v>42004</v>
      </c>
      <c r="H579" s="455" t="s">
        <v>405</v>
      </c>
      <c r="I579" s="455" t="s">
        <v>303</v>
      </c>
      <c r="J579" s="455" t="s">
        <v>560</v>
      </c>
      <c r="K579" s="757"/>
      <c r="L579" s="757"/>
      <c r="M579" s="146"/>
      <c r="N579" s="456"/>
      <c r="O579" s="456"/>
      <c r="P579" s="456"/>
      <c r="Q579" s="456"/>
      <c r="R579" s="456"/>
      <c r="S579" s="456"/>
      <c r="T579" s="480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29"/>
      <c r="BT579" s="129"/>
      <c r="BU579" s="129"/>
      <c r="BV579" s="129"/>
      <c r="BW579" s="129"/>
      <c r="BX579" s="129"/>
      <c r="BY579" s="129"/>
      <c r="BZ579" s="129"/>
      <c r="CA579" s="129"/>
      <c r="CB579" s="129"/>
      <c r="CC579" s="129"/>
      <c r="CD579" s="129"/>
      <c r="CE579" s="129"/>
      <c r="CF579" s="129"/>
      <c r="CG579" s="129"/>
      <c r="CH579" s="129"/>
      <c r="CI579" s="129"/>
      <c r="CJ579" s="129"/>
      <c r="CK579" s="129"/>
      <c r="CL579" s="129"/>
      <c r="CM579" s="129"/>
      <c r="CN579" s="129"/>
      <c r="CO579" s="129"/>
      <c r="CP579" s="129"/>
      <c r="CQ579" s="129"/>
      <c r="CR579" s="129"/>
      <c r="CS579" s="129"/>
      <c r="CT579" s="129"/>
      <c r="CU579" s="129"/>
      <c r="CV579" s="129"/>
      <c r="CW579" s="129"/>
      <c r="CX579" s="129"/>
      <c r="CY579" s="129"/>
      <c r="CZ579" s="129"/>
      <c r="DA579" s="129"/>
      <c r="DB579" s="129"/>
      <c r="DC579" s="129"/>
      <c r="DD579" s="129"/>
      <c r="DE579" s="129"/>
      <c r="DF579" s="129"/>
      <c r="DG579" s="129"/>
      <c r="DH579" s="129"/>
      <c r="DI579" s="129"/>
      <c r="DJ579" s="129"/>
      <c r="DK579" s="129"/>
      <c r="DL579" s="129"/>
      <c r="DM579" s="129"/>
      <c r="DN579" s="129"/>
      <c r="DO579" s="129"/>
      <c r="DP579" s="129"/>
      <c r="DQ579" s="129"/>
      <c r="DR579" s="129"/>
      <c r="DS579" s="129"/>
      <c r="DT579" s="129"/>
      <c r="DU579" s="129"/>
      <c r="DV579" s="129"/>
      <c r="DW579" s="129"/>
      <c r="DX579" s="129"/>
      <c r="DY579" s="129"/>
      <c r="DZ579" s="129"/>
      <c r="EA579" s="129"/>
      <c r="EB579" s="129"/>
      <c r="EC579" s="129"/>
      <c r="ED579" s="129"/>
      <c r="EE579" s="129"/>
      <c r="EF579" s="129"/>
    </row>
    <row r="580" spans="1:136" s="1" customFormat="1" ht="54" hidden="1" customHeight="1" outlineLevel="1" x14ac:dyDescent="0.25">
      <c r="A580" s="467"/>
      <c r="B580" s="454"/>
      <c r="C580" s="760"/>
      <c r="D580" s="647"/>
      <c r="E580" s="649"/>
      <c r="F580" s="651"/>
      <c r="G580" s="651"/>
      <c r="H580" s="454"/>
      <c r="I580" s="454"/>
      <c r="J580" s="454"/>
      <c r="K580" s="758"/>
      <c r="L580" s="758"/>
      <c r="M580" s="146"/>
      <c r="N580" s="458"/>
      <c r="O580" s="458"/>
      <c r="P580" s="458"/>
      <c r="Q580" s="458"/>
      <c r="R580" s="458"/>
      <c r="S580" s="458"/>
      <c r="T580" s="482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</row>
    <row r="581" spans="1:136" s="1" customFormat="1" ht="18" hidden="1" customHeight="1" outlineLevel="1" x14ac:dyDescent="0.25">
      <c r="A581" s="723"/>
      <c r="B581" s="724"/>
      <c r="C581" s="636" t="s">
        <v>137</v>
      </c>
      <c r="D581" s="637"/>
      <c r="E581" s="180"/>
      <c r="F581" s="180"/>
      <c r="G581" s="181"/>
      <c r="H581" s="187" t="s">
        <v>405</v>
      </c>
      <c r="I581" s="187" t="s">
        <v>303</v>
      </c>
      <c r="J581" s="187" t="s">
        <v>560</v>
      </c>
      <c r="K581" s="49" t="s">
        <v>622</v>
      </c>
      <c r="L581" s="49" t="s">
        <v>296</v>
      </c>
      <c r="M581" s="146"/>
      <c r="N581" s="256"/>
      <c r="O581" s="256"/>
      <c r="P581" s="256"/>
      <c r="Q581" s="256"/>
      <c r="R581" s="256"/>
      <c r="S581" s="256"/>
      <c r="T581" s="176">
        <v>1</v>
      </c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</row>
    <row r="582" spans="1:136" s="1" customFormat="1" ht="18" hidden="1" customHeight="1" outlineLevel="1" x14ac:dyDescent="0.25">
      <c r="A582" s="677"/>
      <c r="B582" s="678"/>
      <c r="C582" s="636" t="s">
        <v>299</v>
      </c>
      <c r="D582" s="762"/>
      <c r="E582" s="223"/>
      <c r="F582" s="223"/>
      <c r="G582" s="224"/>
      <c r="H582" s="187" t="s">
        <v>405</v>
      </c>
      <c r="I582" s="187" t="s">
        <v>303</v>
      </c>
      <c r="J582" s="187" t="s">
        <v>560</v>
      </c>
      <c r="K582" s="49" t="s">
        <v>622</v>
      </c>
      <c r="L582" s="49" t="s">
        <v>300</v>
      </c>
      <c r="M582" s="274"/>
      <c r="N582" s="256"/>
      <c r="O582" s="256"/>
      <c r="P582" s="256"/>
      <c r="Q582" s="256"/>
      <c r="R582" s="256"/>
      <c r="S582" s="256"/>
      <c r="T582" s="171">
        <v>1</v>
      </c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</row>
    <row r="583" spans="1:136" s="11" customFormat="1" ht="90" customHeight="1" outlineLevel="1" x14ac:dyDescent="0.25">
      <c r="A583" s="641">
        <v>603</v>
      </c>
      <c r="B583" s="763" t="s">
        <v>1129</v>
      </c>
      <c r="C583" s="465" t="s">
        <v>109</v>
      </c>
      <c r="D583" s="702" t="s">
        <v>816</v>
      </c>
      <c r="E583" s="648" t="s">
        <v>178</v>
      </c>
      <c r="F583" s="650">
        <v>42736</v>
      </c>
      <c r="G583" s="648" t="s">
        <v>321</v>
      </c>
      <c r="H583" s="468" t="s">
        <v>405</v>
      </c>
      <c r="I583" s="455" t="s">
        <v>405</v>
      </c>
      <c r="J583" s="455" t="s">
        <v>110</v>
      </c>
      <c r="K583" s="757"/>
      <c r="L583" s="757"/>
      <c r="M583" s="463">
        <f>M585+M586</f>
        <v>227.5</v>
      </c>
      <c r="N583" s="459">
        <f t="shared" ref="N583:P583" si="47">N585+N586</f>
        <v>227.5</v>
      </c>
      <c r="O583" s="459">
        <f t="shared" si="47"/>
        <v>227.5</v>
      </c>
      <c r="P583" s="456">
        <f t="shared" si="47"/>
        <v>238.8</v>
      </c>
      <c r="Q583" s="456">
        <f t="shared" ref="Q583:S583" si="48">Q585+Q586</f>
        <v>251</v>
      </c>
      <c r="R583" s="456">
        <f t="shared" si="48"/>
        <v>251</v>
      </c>
      <c r="S583" s="456">
        <f t="shared" si="48"/>
        <v>251</v>
      </c>
      <c r="T583" s="78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</row>
    <row r="584" spans="1:136" s="11" customFormat="1" ht="25.5" customHeight="1" outlineLevel="1" x14ac:dyDescent="0.25">
      <c r="A584" s="642"/>
      <c r="B584" s="764"/>
      <c r="C584" s="467"/>
      <c r="D584" s="704"/>
      <c r="E584" s="649"/>
      <c r="F584" s="651"/>
      <c r="G584" s="649"/>
      <c r="H584" s="470"/>
      <c r="I584" s="454"/>
      <c r="J584" s="454"/>
      <c r="K584" s="758"/>
      <c r="L584" s="758"/>
      <c r="M584" s="464"/>
      <c r="N584" s="461"/>
      <c r="O584" s="461"/>
      <c r="P584" s="458"/>
      <c r="Q584" s="458"/>
      <c r="R584" s="458"/>
      <c r="S584" s="458"/>
      <c r="T584" s="80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</row>
    <row r="585" spans="1:136" s="11" customFormat="1" ht="21.75" customHeight="1" outlineLevel="1" x14ac:dyDescent="0.25">
      <c r="A585" s="465"/>
      <c r="B585" s="468"/>
      <c r="C585" s="633" t="s">
        <v>576</v>
      </c>
      <c r="D585" s="693"/>
      <c r="E585" s="693"/>
      <c r="F585" s="693"/>
      <c r="G585" s="694"/>
      <c r="H585" s="212" t="s">
        <v>405</v>
      </c>
      <c r="I585" s="212" t="s">
        <v>405</v>
      </c>
      <c r="J585" s="212" t="s">
        <v>110</v>
      </c>
      <c r="K585" s="229" t="s">
        <v>410</v>
      </c>
      <c r="L585" s="229" t="s">
        <v>751</v>
      </c>
      <c r="M585" s="253">
        <v>174.7</v>
      </c>
      <c r="N585" s="253">
        <v>174.7</v>
      </c>
      <c r="O585" s="253">
        <v>174.7</v>
      </c>
      <c r="P585" s="253" t="s">
        <v>865</v>
      </c>
      <c r="Q585" s="253">
        <v>192.8</v>
      </c>
      <c r="R585" s="253">
        <v>192.8</v>
      </c>
      <c r="S585" s="253">
        <v>192.8</v>
      </c>
      <c r="T585" s="172">
        <v>2</v>
      </c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</row>
    <row r="586" spans="1:136" s="11" customFormat="1" ht="34.5" customHeight="1" outlineLevel="1" x14ac:dyDescent="0.25">
      <c r="A586" s="467"/>
      <c r="B586" s="470"/>
      <c r="C586" s="633" t="s">
        <v>573</v>
      </c>
      <c r="D586" s="634"/>
      <c r="E586" s="634"/>
      <c r="F586" s="634"/>
      <c r="G586" s="635"/>
      <c r="H586" s="212" t="s">
        <v>405</v>
      </c>
      <c r="I586" s="212" t="s">
        <v>405</v>
      </c>
      <c r="J586" s="212" t="s">
        <v>110</v>
      </c>
      <c r="K586" s="229" t="s">
        <v>86</v>
      </c>
      <c r="L586" s="229" t="s">
        <v>751</v>
      </c>
      <c r="M586" s="253">
        <v>52.8</v>
      </c>
      <c r="N586" s="253">
        <v>52.8</v>
      </c>
      <c r="O586" s="253">
        <v>52.8</v>
      </c>
      <c r="P586" s="253" t="s">
        <v>866</v>
      </c>
      <c r="Q586" s="253">
        <v>58.2</v>
      </c>
      <c r="R586" s="253">
        <v>58.2</v>
      </c>
      <c r="S586" s="253">
        <v>58.2</v>
      </c>
      <c r="T586" s="176">
        <v>2</v>
      </c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</row>
    <row r="587" spans="1:136" s="12" customFormat="1" ht="161.25" hidden="1" customHeight="1" outlineLevel="1" x14ac:dyDescent="0.25">
      <c r="A587" s="187" t="s">
        <v>318</v>
      </c>
      <c r="B587" s="187" t="s">
        <v>428</v>
      </c>
      <c r="C587" s="66" t="s">
        <v>251</v>
      </c>
      <c r="D587" s="227" t="s">
        <v>683</v>
      </c>
      <c r="E587" s="193" t="s">
        <v>359</v>
      </c>
      <c r="F587" s="40">
        <v>42353</v>
      </c>
      <c r="G587" s="189" t="s">
        <v>682</v>
      </c>
      <c r="H587" s="212" t="s">
        <v>405</v>
      </c>
      <c r="I587" s="212" t="s">
        <v>405</v>
      </c>
      <c r="J587" s="212" t="s">
        <v>252</v>
      </c>
      <c r="K587" s="229"/>
      <c r="L587" s="229"/>
      <c r="M587" s="256"/>
      <c r="N587" s="253">
        <f>N588</f>
        <v>0</v>
      </c>
      <c r="O587" s="253">
        <f>O588</f>
        <v>0</v>
      </c>
      <c r="P587" s="253"/>
      <c r="Q587" s="253"/>
      <c r="R587" s="253"/>
      <c r="S587" s="253"/>
      <c r="T587" s="171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</row>
    <row r="588" spans="1:136" s="12" customFormat="1" ht="18" hidden="1" customHeight="1" outlineLevel="1" x14ac:dyDescent="0.25">
      <c r="A588" s="218"/>
      <c r="B588" s="219"/>
      <c r="C588" s="636" t="s">
        <v>188</v>
      </c>
      <c r="D588" s="637"/>
      <c r="E588" s="637"/>
      <c r="F588" s="637"/>
      <c r="G588" s="638"/>
      <c r="H588" s="212" t="s">
        <v>405</v>
      </c>
      <c r="I588" s="212" t="s">
        <v>405</v>
      </c>
      <c r="J588" s="212" t="s">
        <v>252</v>
      </c>
      <c r="K588" s="229" t="s">
        <v>623</v>
      </c>
      <c r="L588" s="229" t="s">
        <v>352</v>
      </c>
      <c r="M588" s="713"/>
      <c r="N588" s="253">
        <v>0</v>
      </c>
      <c r="O588" s="253">
        <v>0</v>
      </c>
      <c r="P588" s="253"/>
      <c r="Q588" s="253"/>
      <c r="R588" s="253"/>
      <c r="S588" s="253"/>
      <c r="T588" s="171">
        <v>2</v>
      </c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</row>
    <row r="589" spans="1:136" s="12" customFormat="1" ht="90.75" hidden="1" customHeight="1" outlineLevel="1" x14ac:dyDescent="0.25">
      <c r="A589" s="455" t="s">
        <v>318</v>
      </c>
      <c r="B589" s="455" t="s">
        <v>429</v>
      </c>
      <c r="C589" s="759" t="s">
        <v>778</v>
      </c>
      <c r="D589" s="190" t="s">
        <v>398</v>
      </c>
      <c r="E589" s="173" t="s">
        <v>399</v>
      </c>
      <c r="F589" s="174">
        <v>41640</v>
      </c>
      <c r="G589" s="174">
        <v>42004</v>
      </c>
      <c r="H589" s="455" t="s">
        <v>405</v>
      </c>
      <c r="I589" s="455" t="s">
        <v>405</v>
      </c>
      <c r="J589" s="455" t="s">
        <v>626</v>
      </c>
      <c r="K589" s="757"/>
      <c r="L589" s="757"/>
      <c r="M589" s="713"/>
      <c r="N589" s="456">
        <f>N591+N592</f>
        <v>0</v>
      </c>
      <c r="O589" s="456">
        <f>O591+O592</f>
        <v>0</v>
      </c>
      <c r="P589" s="456"/>
      <c r="Q589" s="456"/>
      <c r="R589" s="456"/>
      <c r="S589" s="456"/>
      <c r="T589" s="480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</row>
    <row r="590" spans="1:136" s="12" customFormat="1" ht="87" hidden="1" customHeight="1" outlineLevel="1" x14ac:dyDescent="0.25">
      <c r="A590" s="454"/>
      <c r="B590" s="454"/>
      <c r="C590" s="760"/>
      <c r="D590" s="192" t="s">
        <v>16</v>
      </c>
      <c r="E590" s="193" t="s">
        <v>385</v>
      </c>
      <c r="F590" s="194">
        <v>42005</v>
      </c>
      <c r="G590" s="194">
        <v>42369</v>
      </c>
      <c r="H590" s="454"/>
      <c r="I590" s="454"/>
      <c r="J590" s="454"/>
      <c r="K590" s="758"/>
      <c r="L590" s="758"/>
      <c r="M590" s="256"/>
      <c r="N590" s="458"/>
      <c r="O590" s="458"/>
      <c r="P590" s="458"/>
      <c r="Q590" s="458"/>
      <c r="R590" s="458"/>
      <c r="S590" s="458"/>
      <c r="T590" s="482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</row>
    <row r="591" spans="1:136" s="12" customFormat="1" ht="18" hidden="1" customHeight="1" outlineLevel="1" x14ac:dyDescent="0.25">
      <c r="A591" s="723"/>
      <c r="B591" s="724"/>
      <c r="C591" s="636" t="s">
        <v>137</v>
      </c>
      <c r="D591" s="637"/>
      <c r="E591" s="180"/>
      <c r="F591" s="180"/>
      <c r="G591" s="181"/>
      <c r="H591" s="187" t="s">
        <v>405</v>
      </c>
      <c r="I591" s="187" t="s">
        <v>405</v>
      </c>
      <c r="J591" s="187" t="s">
        <v>626</v>
      </c>
      <c r="K591" s="49" t="s">
        <v>622</v>
      </c>
      <c r="L591" s="49" t="s">
        <v>296</v>
      </c>
      <c r="M591" s="456"/>
      <c r="N591" s="256">
        <v>0</v>
      </c>
      <c r="O591" s="256">
        <v>0</v>
      </c>
      <c r="P591" s="256"/>
      <c r="Q591" s="256"/>
      <c r="R591" s="256"/>
      <c r="S591" s="256"/>
      <c r="T591" s="176">
        <v>1</v>
      </c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  <c r="DY591" s="16"/>
      <c r="DZ591" s="16"/>
      <c r="EA591" s="16"/>
      <c r="EB591" s="16"/>
      <c r="EC591" s="16"/>
      <c r="ED591" s="16"/>
      <c r="EE591" s="16"/>
      <c r="EF591" s="16"/>
    </row>
    <row r="592" spans="1:136" s="12" customFormat="1" ht="18" hidden="1" customHeight="1" outlineLevel="1" x14ac:dyDescent="0.25">
      <c r="A592" s="677"/>
      <c r="B592" s="678"/>
      <c r="C592" s="761" t="s">
        <v>299</v>
      </c>
      <c r="D592" s="762"/>
      <c r="E592" s="223"/>
      <c r="F592" s="223"/>
      <c r="G592" s="224"/>
      <c r="H592" s="212" t="s">
        <v>405</v>
      </c>
      <c r="I592" s="212" t="s">
        <v>405</v>
      </c>
      <c r="J592" s="212" t="s">
        <v>626</v>
      </c>
      <c r="K592" s="229" t="s">
        <v>622</v>
      </c>
      <c r="L592" s="229" t="s">
        <v>300</v>
      </c>
      <c r="M592" s="458"/>
      <c r="N592" s="253">
        <v>0</v>
      </c>
      <c r="O592" s="253">
        <v>0</v>
      </c>
      <c r="P592" s="253"/>
      <c r="Q592" s="253"/>
      <c r="R592" s="253"/>
      <c r="S592" s="253"/>
      <c r="T592" s="171">
        <v>1</v>
      </c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  <c r="DY592" s="16"/>
      <c r="DZ592" s="16"/>
      <c r="EA592" s="16"/>
      <c r="EB592" s="16"/>
      <c r="EC592" s="16"/>
      <c r="ED592" s="16"/>
      <c r="EE592" s="16"/>
      <c r="EF592" s="16"/>
    </row>
    <row r="593" spans="1:136" s="15" customFormat="1" ht="93.75" hidden="1" customHeight="1" outlineLevel="1" x14ac:dyDescent="0.25">
      <c r="A593" s="465" t="s">
        <v>318</v>
      </c>
      <c r="B593" s="455" t="s">
        <v>164</v>
      </c>
      <c r="C593" s="759" t="s">
        <v>209</v>
      </c>
      <c r="D593" s="190" t="s">
        <v>401</v>
      </c>
      <c r="E593" s="173" t="s">
        <v>41</v>
      </c>
      <c r="F593" s="174">
        <v>41640</v>
      </c>
      <c r="G593" s="174">
        <v>42004</v>
      </c>
      <c r="H593" s="455" t="s">
        <v>405</v>
      </c>
      <c r="I593" s="455" t="s">
        <v>405</v>
      </c>
      <c r="J593" s="455" t="s">
        <v>560</v>
      </c>
      <c r="K593" s="757"/>
      <c r="L593" s="757"/>
      <c r="M593" s="256"/>
      <c r="N593" s="456">
        <f>N595+N596</f>
        <v>0</v>
      </c>
      <c r="O593" s="456">
        <f>O595+O596</f>
        <v>0</v>
      </c>
      <c r="P593" s="456"/>
      <c r="Q593" s="456"/>
      <c r="R593" s="456"/>
      <c r="S593" s="456"/>
      <c r="T593" s="480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29"/>
      <c r="BT593" s="129"/>
      <c r="BU593" s="129"/>
      <c r="BV593" s="129"/>
      <c r="BW593" s="129"/>
      <c r="BX593" s="129"/>
      <c r="BY593" s="129"/>
      <c r="BZ593" s="129"/>
      <c r="CA593" s="129"/>
      <c r="CB593" s="129"/>
      <c r="CC593" s="129"/>
      <c r="CD593" s="129"/>
      <c r="CE593" s="129"/>
      <c r="CF593" s="129"/>
      <c r="CG593" s="129"/>
      <c r="CH593" s="129"/>
      <c r="CI593" s="129"/>
      <c r="CJ593" s="129"/>
      <c r="CK593" s="129"/>
      <c r="CL593" s="129"/>
      <c r="CM593" s="129"/>
      <c r="CN593" s="129"/>
      <c r="CO593" s="129"/>
      <c r="CP593" s="129"/>
      <c r="CQ593" s="129"/>
      <c r="CR593" s="129"/>
      <c r="CS593" s="129"/>
      <c r="CT593" s="129"/>
      <c r="CU593" s="129"/>
      <c r="CV593" s="129"/>
      <c r="CW593" s="129"/>
      <c r="CX593" s="129"/>
      <c r="CY593" s="129"/>
      <c r="CZ593" s="129"/>
      <c r="DA593" s="129"/>
      <c r="DB593" s="129"/>
      <c r="DC593" s="129"/>
      <c r="DD593" s="129"/>
      <c r="DE593" s="129"/>
      <c r="DF593" s="129"/>
      <c r="DG593" s="129"/>
      <c r="DH593" s="129"/>
      <c r="DI593" s="129"/>
      <c r="DJ593" s="129"/>
      <c r="DK593" s="129"/>
      <c r="DL593" s="129"/>
      <c r="DM593" s="129"/>
      <c r="DN593" s="129"/>
      <c r="DO593" s="129"/>
      <c r="DP593" s="129"/>
      <c r="DQ593" s="129"/>
      <c r="DR593" s="129"/>
      <c r="DS593" s="129"/>
      <c r="DT593" s="129"/>
      <c r="DU593" s="129"/>
      <c r="DV593" s="129"/>
      <c r="DW593" s="129"/>
      <c r="DX593" s="129"/>
      <c r="DY593" s="129"/>
      <c r="DZ593" s="129"/>
      <c r="EA593" s="129"/>
      <c r="EB593" s="129"/>
      <c r="EC593" s="129"/>
      <c r="ED593" s="129"/>
      <c r="EE593" s="129"/>
      <c r="EF593" s="129"/>
    </row>
    <row r="594" spans="1:136" s="12" customFormat="1" ht="87" hidden="1" customHeight="1" outlineLevel="1" x14ac:dyDescent="0.25">
      <c r="A594" s="467"/>
      <c r="B594" s="454"/>
      <c r="C594" s="760"/>
      <c r="D594" s="192" t="s">
        <v>15</v>
      </c>
      <c r="E594" s="193" t="s">
        <v>385</v>
      </c>
      <c r="F594" s="194">
        <v>42005</v>
      </c>
      <c r="G594" s="194">
        <v>42369</v>
      </c>
      <c r="H594" s="454"/>
      <c r="I594" s="454"/>
      <c r="J594" s="454"/>
      <c r="K594" s="758"/>
      <c r="L594" s="758"/>
      <c r="M594" s="456"/>
      <c r="N594" s="458"/>
      <c r="O594" s="458"/>
      <c r="P594" s="458"/>
      <c r="Q594" s="458"/>
      <c r="R594" s="458"/>
      <c r="S594" s="458"/>
      <c r="T594" s="482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</row>
    <row r="595" spans="1:136" s="12" customFormat="1" ht="18" hidden="1" customHeight="1" outlineLevel="1" x14ac:dyDescent="0.25">
      <c r="A595" s="723"/>
      <c r="B595" s="724"/>
      <c r="C595" s="636" t="s">
        <v>137</v>
      </c>
      <c r="D595" s="637"/>
      <c r="E595" s="180"/>
      <c r="F595" s="180"/>
      <c r="G595" s="181"/>
      <c r="H595" s="187" t="s">
        <v>405</v>
      </c>
      <c r="I595" s="187" t="s">
        <v>405</v>
      </c>
      <c r="J595" s="187" t="s">
        <v>560</v>
      </c>
      <c r="K595" s="49" t="s">
        <v>622</v>
      </c>
      <c r="L595" s="49" t="s">
        <v>296</v>
      </c>
      <c r="M595" s="458"/>
      <c r="N595" s="256">
        <v>0</v>
      </c>
      <c r="O595" s="256">
        <v>0</v>
      </c>
      <c r="P595" s="256"/>
      <c r="Q595" s="256"/>
      <c r="R595" s="256"/>
      <c r="S595" s="256"/>
      <c r="T595" s="176">
        <v>1</v>
      </c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  <c r="DY595" s="16"/>
      <c r="DZ595" s="16"/>
      <c r="EA595" s="16"/>
      <c r="EB595" s="16"/>
      <c r="EC595" s="16"/>
      <c r="ED595" s="16"/>
      <c r="EE595" s="16"/>
      <c r="EF595" s="16"/>
    </row>
    <row r="596" spans="1:136" s="12" customFormat="1" ht="18" hidden="1" customHeight="1" outlineLevel="1" x14ac:dyDescent="0.25">
      <c r="A596" s="677"/>
      <c r="B596" s="678"/>
      <c r="C596" s="636" t="s">
        <v>299</v>
      </c>
      <c r="D596" s="637"/>
      <c r="E596" s="180"/>
      <c r="F596" s="180"/>
      <c r="G596" s="181"/>
      <c r="H596" s="187" t="s">
        <v>405</v>
      </c>
      <c r="I596" s="187" t="s">
        <v>405</v>
      </c>
      <c r="J596" s="187" t="s">
        <v>560</v>
      </c>
      <c r="K596" s="49" t="s">
        <v>622</v>
      </c>
      <c r="L596" s="49" t="s">
        <v>300</v>
      </c>
      <c r="M596" s="253"/>
      <c r="N596" s="256">
        <v>0</v>
      </c>
      <c r="O596" s="256">
        <v>0</v>
      </c>
      <c r="P596" s="256"/>
      <c r="Q596" s="256"/>
      <c r="R596" s="256"/>
      <c r="S596" s="256"/>
      <c r="T596" s="176">
        <v>1</v>
      </c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  <c r="DY596" s="16"/>
      <c r="DZ596" s="16"/>
      <c r="EA596" s="16"/>
      <c r="EB596" s="16"/>
      <c r="EC596" s="16"/>
      <c r="ED596" s="16"/>
      <c r="EE596" s="16"/>
      <c r="EF596" s="16"/>
    </row>
    <row r="597" spans="1:136" s="12" customFormat="1" ht="248.25" hidden="1" customHeight="1" outlineLevel="2" x14ac:dyDescent="0.25">
      <c r="A597" s="187" t="s">
        <v>318</v>
      </c>
      <c r="B597" s="187" t="s">
        <v>165</v>
      </c>
      <c r="C597" s="186" t="s">
        <v>40</v>
      </c>
      <c r="D597" s="39" t="s">
        <v>398</v>
      </c>
      <c r="E597" s="189" t="s">
        <v>41</v>
      </c>
      <c r="F597" s="40">
        <v>41640</v>
      </c>
      <c r="G597" s="40">
        <v>42004</v>
      </c>
      <c r="H597" s="187" t="s">
        <v>405</v>
      </c>
      <c r="I597" s="187" t="s">
        <v>405</v>
      </c>
      <c r="J597" s="187" t="s">
        <v>627</v>
      </c>
      <c r="K597" s="49"/>
      <c r="L597" s="49"/>
      <c r="M597" s="456"/>
      <c r="N597" s="256"/>
      <c r="O597" s="256"/>
      <c r="P597" s="256"/>
      <c r="Q597" s="256"/>
      <c r="R597" s="256"/>
      <c r="S597" s="256"/>
      <c r="T597" s="17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24"/>
      <c r="DS597" s="124"/>
      <c r="DT597" s="124"/>
      <c r="DU597" s="124"/>
      <c r="DV597" s="124"/>
      <c r="DW597" s="124"/>
      <c r="DX597" s="124"/>
      <c r="DY597" s="124"/>
      <c r="DZ597" s="124"/>
      <c r="EA597" s="124"/>
      <c r="EB597" s="124"/>
      <c r="EC597" s="124"/>
      <c r="ED597" s="124"/>
      <c r="EE597" s="124"/>
      <c r="EF597" s="124"/>
    </row>
    <row r="598" spans="1:136" s="12" customFormat="1" ht="18" hidden="1" customHeight="1" outlineLevel="2" x14ac:dyDescent="0.25">
      <c r="A598" s="723"/>
      <c r="B598" s="724"/>
      <c r="C598" s="586" t="s">
        <v>137</v>
      </c>
      <c r="D598" s="687"/>
      <c r="E598" s="687"/>
      <c r="F598" s="687"/>
      <c r="G598" s="688"/>
      <c r="H598" s="187" t="s">
        <v>405</v>
      </c>
      <c r="I598" s="187" t="s">
        <v>405</v>
      </c>
      <c r="J598" s="187" t="s">
        <v>627</v>
      </c>
      <c r="K598" s="49" t="s">
        <v>622</v>
      </c>
      <c r="L598" s="49" t="s">
        <v>296</v>
      </c>
      <c r="M598" s="458"/>
      <c r="N598" s="256"/>
      <c r="O598" s="256"/>
      <c r="P598" s="256"/>
      <c r="Q598" s="256"/>
      <c r="R598" s="256"/>
      <c r="S598" s="256"/>
      <c r="T598" s="176">
        <v>1</v>
      </c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24"/>
      <c r="DS598" s="124"/>
      <c r="DT598" s="124"/>
      <c r="DU598" s="124"/>
      <c r="DV598" s="124"/>
      <c r="DW598" s="124"/>
      <c r="DX598" s="124"/>
      <c r="DY598" s="124"/>
      <c r="DZ598" s="124"/>
      <c r="EA598" s="124"/>
      <c r="EB598" s="124"/>
      <c r="EC598" s="124"/>
      <c r="ED598" s="124"/>
      <c r="EE598" s="124"/>
      <c r="EF598" s="124"/>
    </row>
    <row r="599" spans="1:136" s="12" customFormat="1" ht="18" hidden="1" customHeight="1" outlineLevel="2" x14ac:dyDescent="0.25">
      <c r="A599" s="677"/>
      <c r="B599" s="678"/>
      <c r="C599" s="586" t="s">
        <v>299</v>
      </c>
      <c r="D599" s="687"/>
      <c r="E599" s="687"/>
      <c r="F599" s="687"/>
      <c r="G599" s="688"/>
      <c r="H599" s="187" t="s">
        <v>405</v>
      </c>
      <c r="I599" s="187" t="s">
        <v>405</v>
      </c>
      <c r="J599" s="187" t="s">
        <v>627</v>
      </c>
      <c r="K599" s="49" t="s">
        <v>622</v>
      </c>
      <c r="L599" s="49" t="s">
        <v>300</v>
      </c>
      <c r="M599" s="253"/>
      <c r="N599" s="256"/>
      <c r="O599" s="256"/>
      <c r="P599" s="256"/>
      <c r="Q599" s="256"/>
      <c r="R599" s="256"/>
      <c r="S599" s="256"/>
      <c r="T599" s="176">
        <v>1</v>
      </c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24"/>
      <c r="DS599" s="124"/>
      <c r="DT599" s="124"/>
      <c r="DU599" s="124"/>
      <c r="DV599" s="124"/>
      <c r="DW599" s="124"/>
      <c r="DX599" s="124"/>
      <c r="DY599" s="124"/>
      <c r="DZ599" s="124"/>
      <c r="EA599" s="124"/>
      <c r="EB599" s="124"/>
      <c r="EC599" s="124"/>
      <c r="ED599" s="124"/>
      <c r="EE599" s="124"/>
      <c r="EF599" s="124"/>
    </row>
    <row r="600" spans="1:136" s="12" customFormat="1" ht="258" hidden="1" customHeight="1" outlineLevel="2" x14ac:dyDescent="0.25">
      <c r="A600" s="187" t="s">
        <v>318</v>
      </c>
      <c r="B600" s="187" t="s">
        <v>166</v>
      </c>
      <c r="C600" s="186" t="s">
        <v>515</v>
      </c>
      <c r="D600" s="39" t="s">
        <v>401</v>
      </c>
      <c r="E600" s="189" t="s">
        <v>41</v>
      </c>
      <c r="F600" s="40">
        <v>41640</v>
      </c>
      <c r="G600" s="40">
        <v>42004</v>
      </c>
      <c r="H600" s="187" t="s">
        <v>405</v>
      </c>
      <c r="I600" s="187" t="s">
        <v>405</v>
      </c>
      <c r="J600" s="187" t="s">
        <v>516</v>
      </c>
      <c r="K600" s="49"/>
      <c r="L600" s="49"/>
      <c r="M600" s="456"/>
      <c r="N600" s="256"/>
      <c r="O600" s="256"/>
      <c r="P600" s="256"/>
      <c r="Q600" s="256"/>
      <c r="R600" s="256"/>
      <c r="S600" s="256"/>
      <c r="T600" s="17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24"/>
      <c r="DS600" s="124"/>
      <c r="DT600" s="124"/>
      <c r="DU600" s="124"/>
      <c r="DV600" s="124"/>
      <c r="DW600" s="124"/>
      <c r="DX600" s="124"/>
      <c r="DY600" s="124"/>
      <c r="DZ600" s="124"/>
      <c r="EA600" s="124"/>
      <c r="EB600" s="124"/>
      <c r="EC600" s="124"/>
      <c r="ED600" s="124"/>
      <c r="EE600" s="124"/>
      <c r="EF600" s="124"/>
    </row>
    <row r="601" spans="1:136" s="12" customFormat="1" ht="18" hidden="1" customHeight="1" outlineLevel="2" x14ac:dyDescent="0.25">
      <c r="A601" s="723"/>
      <c r="B601" s="724"/>
      <c r="C601" s="586" t="s">
        <v>137</v>
      </c>
      <c r="D601" s="687"/>
      <c r="E601" s="687"/>
      <c r="F601" s="687"/>
      <c r="G601" s="688"/>
      <c r="H601" s="187" t="s">
        <v>405</v>
      </c>
      <c r="I601" s="187" t="s">
        <v>405</v>
      </c>
      <c r="J601" s="187" t="s">
        <v>516</v>
      </c>
      <c r="K601" s="49" t="s">
        <v>622</v>
      </c>
      <c r="L601" s="49" t="s">
        <v>296</v>
      </c>
      <c r="M601" s="458"/>
      <c r="N601" s="256"/>
      <c r="O601" s="256"/>
      <c r="P601" s="256"/>
      <c r="Q601" s="256"/>
      <c r="R601" s="256"/>
      <c r="S601" s="256"/>
      <c r="T601" s="176">
        <v>1</v>
      </c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24"/>
      <c r="DS601" s="124"/>
      <c r="DT601" s="124"/>
      <c r="DU601" s="124"/>
      <c r="DV601" s="124"/>
      <c r="DW601" s="124"/>
      <c r="DX601" s="124"/>
      <c r="DY601" s="124"/>
      <c r="DZ601" s="124"/>
      <c r="EA601" s="124"/>
      <c r="EB601" s="124"/>
      <c r="EC601" s="124"/>
      <c r="ED601" s="124"/>
      <c r="EE601" s="124"/>
      <c r="EF601" s="124"/>
    </row>
    <row r="602" spans="1:136" s="12" customFormat="1" ht="18" hidden="1" customHeight="1" outlineLevel="2" x14ac:dyDescent="0.25">
      <c r="A602" s="677"/>
      <c r="B602" s="678"/>
      <c r="C602" s="586" t="s">
        <v>299</v>
      </c>
      <c r="D602" s="687"/>
      <c r="E602" s="687"/>
      <c r="F602" s="687"/>
      <c r="G602" s="688"/>
      <c r="H602" s="187" t="s">
        <v>405</v>
      </c>
      <c r="I602" s="187" t="s">
        <v>405</v>
      </c>
      <c r="J602" s="187" t="s">
        <v>516</v>
      </c>
      <c r="K602" s="49" t="s">
        <v>622</v>
      </c>
      <c r="L602" s="49" t="s">
        <v>300</v>
      </c>
      <c r="M602" s="256"/>
      <c r="N602" s="256"/>
      <c r="O602" s="256"/>
      <c r="P602" s="256"/>
      <c r="Q602" s="256"/>
      <c r="R602" s="256"/>
      <c r="S602" s="256"/>
      <c r="T602" s="176">
        <v>1</v>
      </c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24"/>
      <c r="DS602" s="124"/>
      <c r="DT602" s="124"/>
      <c r="DU602" s="124"/>
      <c r="DV602" s="124"/>
      <c r="DW602" s="124"/>
      <c r="DX602" s="124"/>
      <c r="DY602" s="124"/>
      <c r="DZ602" s="124"/>
      <c r="EA602" s="124"/>
      <c r="EB602" s="124"/>
      <c r="EC602" s="124"/>
      <c r="ED602" s="124"/>
      <c r="EE602" s="124"/>
      <c r="EF602" s="124"/>
    </row>
    <row r="603" spans="1:136" s="12" customFormat="1" ht="71.25" hidden="1" customHeight="1" outlineLevel="2" x14ac:dyDescent="0.25">
      <c r="A603" s="465" t="s">
        <v>318</v>
      </c>
      <c r="B603" s="641" t="s">
        <v>430</v>
      </c>
      <c r="C603" s="670" t="s">
        <v>0</v>
      </c>
      <c r="D603" s="646" t="s">
        <v>57</v>
      </c>
      <c r="E603" s="648" t="s">
        <v>178</v>
      </c>
      <c r="F603" s="650">
        <v>40813</v>
      </c>
      <c r="G603" s="650" t="s">
        <v>321</v>
      </c>
      <c r="H603" s="455" t="s">
        <v>405</v>
      </c>
      <c r="I603" s="455" t="s">
        <v>405</v>
      </c>
      <c r="J603" s="455" t="s">
        <v>1</v>
      </c>
      <c r="K603" s="757"/>
      <c r="L603" s="757"/>
      <c r="M603" s="456"/>
      <c r="N603" s="456">
        <f>N605+N606+N607+N608+N609+N610</f>
        <v>0</v>
      </c>
      <c r="O603" s="456">
        <f>O605+O606+O607+O608</f>
        <v>0</v>
      </c>
      <c r="P603" s="456"/>
      <c r="Q603" s="456"/>
      <c r="R603" s="456"/>
      <c r="S603" s="456"/>
      <c r="T603" s="480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24"/>
      <c r="DS603" s="124"/>
      <c r="DT603" s="124"/>
      <c r="DU603" s="124"/>
      <c r="DV603" s="124"/>
      <c r="DW603" s="124"/>
      <c r="DX603" s="124"/>
      <c r="DY603" s="124"/>
      <c r="DZ603" s="124"/>
      <c r="EA603" s="124"/>
      <c r="EB603" s="124"/>
      <c r="EC603" s="124"/>
      <c r="ED603" s="124"/>
      <c r="EE603" s="124"/>
      <c r="EF603" s="124"/>
    </row>
    <row r="604" spans="1:136" s="12" customFormat="1" ht="53.25" hidden="1" customHeight="1" outlineLevel="2" x14ac:dyDescent="0.25">
      <c r="A604" s="467"/>
      <c r="B604" s="642"/>
      <c r="C604" s="671"/>
      <c r="D604" s="647"/>
      <c r="E604" s="649"/>
      <c r="F604" s="651"/>
      <c r="G604" s="651"/>
      <c r="H604" s="454"/>
      <c r="I604" s="454"/>
      <c r="J604" s="454"/>
      <c r="K604" s="758"/>
      <c r="L604" s="758"/>
      <c r="M604" s="458"/>
      <c r="N604" s="458"/>
      <c r="O604" s="458"/>
      <c r="P604" s="458"/>
      <c r="Q604" s="458"/>
      <c r="R604" s="458"/>
      <c r="S604" s="458"/>
      <c r="T604" s="482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24"/>
      <c r="DS604" s="124"/>
      <c r="DT604" s="124"/>
      <c r="DU604" s="124"/>
      <c r="DV604" s="124"/>
      <c r="DW604" s="124"/>
      <c r="DX604" s="124"/>
      <c r="DY604" s="124"/>
      <c r="DZ604" s="124"/>
      <c r="EA604" s="124"/>
      <c r="EB604" s="124"/>
      <c r="EC604" s="124"/>
      <c r="ED604" s="124"/>
      <c r="EE604" s="124"/>
      <c r="EF604" s="124"/>
    </row>
    <row r="605" spans="1:136" s="12" customFormat="1" ht="18" hidden="1" customHeight="1" outlineLevel="2" x14ac:dyDescent="0.25">
      <c r="A605" s="723"/>
      <c r="B605" s="724"/>
      <c r="C605" s="586" t="s">
        <v>137</v>
      </c>
      <c r="D605" s="687"/>
      <c r="E605" s="687"/>
      <c r="F605" s="687"/>
      <c r="G605" s="688"/>
      <c r="H605" s="187" t="s">
        <v>405</v>
      </c>
      <c r="I605" s="187" t="s">
        <v>405</v>
      </c>
      <c r="J605" s="187" t="s">
        <v>1</v>
      </c>
      <c r="K605" s="49" t="s">
        <v>622</v>
      </c>
      <c r="L605" s="49" t="s">
        <v>296</v>
      </c>
      <c r="M605" s="253"/>
      <c r="N605" s="256">
        <v>0</v>
      </c>
      <c r="O605" s="256">
        <v>0</v>
      </c>
      <c r="P605" s="256"/>
      <c r="Q605" s="256"/>
      <c r="R605" s="256"/>
      <c r="S605" s="256"/>
      <c r="T605" s="176">
        <v>1</v>
      </c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24"/>
      <c r="DS605" s="124"/>
      <c r="DT605" s="124"/>
      <c r="DU605" s="124"/>
      <c r="DV605" s="124"/>
      <c r="DW605" s="124"/>
      <c r="DX605" s="124"/>
      <c r="DY605" s="124"/>
      <c r="DZ605" s="124"/>
      <c r="EA605" s="124"/>
      <c r="EB605" s="124"/>
      <c r="EC605" s="124"/>
      <c r="ED605" s="124"/>
      <c r="EE605" s="124"/>
      <c r="EF605" s="124"/>
    </row>
    <row r="606" spans="1:136" s="12" customFormat="1" ht="18" hidden="1" customHeight="1" outlineLevel="2" x14ac:dyDescent="0.25">
      <c r="A606" s="675"/>
      <c r="B606" s="676"/>
      <c r="C606" s="586" t="s">
        <v>299</v>
      </c>
      <c r="D606" s="687"/>
      <c r="E606" s="687"/>
      <c r="F606" s="687"/>
      <c r="G606" s="688"/>
      <c r="H606" s="187" t="s">
        <v>405</v>
      </c>
      <c r="I606" s="187" t="s">
        <v>405</v>
      </c>
      <c r="J606" s="187" t="s">
        <v>1</v>
      </c>
      <c r="K606" s="49" t="s">
        <v>622</v>
      </c>
      <c r="L606" s="49" t="s">
        <v>300</v>
      </c>
      <c r="M606" s="253"/>
      <c r="N606" s="256">
        <v>0</v>
      </c>
      <c r="O606" s="256">
        <v>0</v>
      </c>
      <c r="P606" s="256"/>
      <c r="Q606" s="256"/>
      <c r="R606" s="256"/>
      <c r="S606" s="256"/>
      <c r="T606" s="176">
        <v>1</v>
      </c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24"/>
      <c r="DS606" s="124"/>
      <c r="DT606" s="124"/>
      <c r="DU606" s="124"/>
      <c r="DV606" s="124"/>
      <c r="DW606" s="124"/>
      <c r="DX606" s="124"/>
      <c r="DY606" s="124"/>
      <c r="DZ606" s="124"/>
      <c r="EA606" s="124"/>
      <c r="EB606" s="124"/>
      <c r="EC606" s="124"/>
      <c r="ED606" s="124"/>
      <c r="EE606" s="124"/>
      <c r="EF606" s="124"/>
    </row>
    <row r="607" spans="1:136" s="12" customFormat="1" ht="18" hidden="1" customHeight="1" outlineLevel="2" x14ac:dyDescent="0.25">
      <c r="A607" s="675"/>
      <c r="B607" s="676"/>
      <c r="C607" s="658" t="s">
        <v>297</v>
      </c>
      <c r="D607" s="659"/>
      <c r="E607" s="659"/>
      <c r="F607" s="659"/>
      <c r="G607" s="660"/>
      <c r="H607" s="187" t="s">
        <v>405</v>
      </c>
      <c r="I607" s="187" t="s">
        <v>405</v>
      </c>
      <c r="J607" s="187" t="s">
        <v>1</v>
      </c>
      <c r="K607" s="229" t="s">
        <v>621</v>
      </c>
      <c r="L607" s="229" t="s">
        <v>298</v>
      </c>
      <c r="M607" s="253"/>
      <c r="N607" s="253">
        <v>0</v>
      </c>
      <c r="O607" s="253">
        <v>0</v>
      </c>
      <c r="P607" s="253"/>
      <c r="Q607" s="253"/>
      <c r="R607" s="253"/>
      <c r="S607" s="253"/>
      <c r="T607" s="171">
        <v>2</v>
      </c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24"/>
      <c r="DS607" s="124"/>
      <c r="DT607" s="124"/>
      <c r="DU607" s="124"/>
      <c r="DV607" s="124"/>
      <c r="DW607" s="124"/>
      <c r="DX607" s="124"/>
      <c r="DY607" s="124"/>
      <c r="DZ607" s="124"/>
      <c r="EA607" s="124"/>
      <c r="EB607" s="124"/>
      <c r="EC607" s="124"/>
      <c r="ED607" s="124"/>
      <c r="EE607" s="124"/>
      <c r="EF607" s="124"/>
    </row>
    <row r="608" spans="1:136" s="12" customFormat="1" ht="18" hidden="1" customHeight="1" outlineLevel="2" x14ac:dyDescent="0.25">
      <c r="A608" s="675"/>
      <c r="B608" s="676"/>
      <c r="C608" s="658" t="s">
        <v>357</v>
      </c>
      <c r="D608" s="659"/>
      <c r="E608" s="659"/>
      <c r="F608" s="659"/>
      <c r="G608" s="660"/>
      <c r="H608" s="187" t="s">
        <v>405</v>
      </c>
      <c r="I608" s="187" t="s">
        <v>405</v>
      </c>
      <c r="J608" s="187" t="s">
        <v>1</v>
      </c>
      <c r="K608" s="229" t="s">
        <v>623</v>
      </c>
      <c r="L608" s="229" t="s">
        <v>358</v>
      </c>
      <c r="M608" s="456"/>
      <c r="N608" s="253">
        <v>0</v>
      </c>
      <c r="O608" s="253">
        <v>0</v>
      </c>
      <c r="P608" s="253"/>
      <c r="Q608" s="253"/>
      <c r="R608" s="253"/>
      <c r="S608" s="253"/>
      <c r="T608" s="171">
        <v>2</v>
      </c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24"/>
      <c r="DS608" s="124"/>
      <c r="DT608" s="124"/>
      <c r="DU608" s="124"/>
      <c r="DV608" s="124"/>
      <c r="DW608" s="124"/>
      <c r="DX608" s="124"/>
      <c r="DY608" s="124"/>
      <c r="DZ608" s="124"/>
      <c r="EA608" s="124"/>
      <c r="EB608" s="124"/>
      <c r="EC608" s="124"/>
      <c r="ED608" s="124"/>
      <c r="EE608" s="124"/>
      <c r="EF608" s="124"/>
    </row>
    <row r="609" spans="1:136" s="12" customFormat="1" ht="18" hidden="1" customHeight="1" outlineLevel="2" x14ac:dyDescent="0.25">
      <c r="A609" s="675"/>
      <c r="B609" s="676"/>
      <c r="C609" s="658" t="s">
        <v>186</v>
      </c>
      <c r="D609" s="659"/>
      <c r="E609" s="659"/>
      <c r="F609" s="659"/>
      <c r="G609" s="660"/>
      <c r="H609" s="187" t="s">
        <v>405</v>
      </c>
      <c r="I609" s="187" t="s">
        <v>405</v>
      </c>
      <c r="J609" s="187" t="s">
        <v>1</v>
      </c>
      <c r="K609" s="229" t="s">
        <v>623</v>
      </c>
      <c r="L609" s="229" t="s">
        <v>694</v>
      </c>
      <c r="M609" s="458"/>
      <c r="N609" s="253">
        <v>0</v>
      </c>
      <c r="O609" s="253"/>
      <c r="P609" s="253"/>
      <c r="Q609" s="253"/>
      <c r="R609" s="253"/>
      <c r="S609" s="253"/>
      <c r="T609" s="171">
        <v>2</v>
      </c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24"/>
      <c r="DS609" s="124"/>
      <c r="DT609" s="124"/>
      <c r="DU609" s="124"/>
      <c r="DV609" s="124"/>
      <c r="DW609" s="124"/>
      <c r="DX609" s="124"/>
      <c r="DY609" s="124"/>
      <c r="DZ609" s="124"/>
      <c r="EA609" s="124"/>
      <c r="EB609" s="124"/>
      <c r="EC609" s="124"/>
      <c r="ED609" s="124"/>
      <c r="EE609" s="124"/>
      <c r="EF609" s="124"/>
    </row>
    <row r="610" spans="1:136" s="12" customFormat="1" ht="18" hidden="1" customHeight="1" outlineLevel="2" x14ac:dyDescent="0.25">
      <c r="A610" s="677"/>
      <c r="B610" s="678"/>
      <c r="C610" s="658" t="s">
        <v>187</v>
      </c>
      <c r="D610" s="659"/>
      <c r="E610" s="659"/>
      <c r="F610" s="659"/>
      <c r="G610" s="660"/>
      <c r="H610" s="212" t="s">
        <v>405</v>
      </c>
      <c r="I610" s="212" t="s">
        <v>405</v>
      </c>
      <c r="J610" s="212" t="s">
        <v>1</v>
      </c>
      <c r="K610" s="229" t="s">
        <v>409</v>
      </c>
      <c r="L610" s="229" t="s">
        <v>351</v>
      </c>
      <c r="M610" s="253"/>
      <c r="N610" s="253">
        <v>0</v>
      </c>
      <c r="O610" s="253"/>
      <c r="P610" s="253"/>
      <c r="Q610" s="253"/>
      <c r="R610" s="253"/>
      <c r="S610" s="253"/>
      <c r="T610" s="171">
        <v>2</v>
      </c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24"/>
      <c r="DS610" s="124"/>
      <c r="DT610" s="124"/>
      <c r="DU610" s="124"/>
      <c r="DV610" s="124"/>
      <c r="DW610" s="124"/>
      <c r="DX610" s="124"/>
      <c r="DY610" s="124"/>
      <c r="DZ610" s="124"/>
      <c r="EA610" s="124"/>
      <c r="EB610" s="124"/>
      <c r="EC610" s="124"/>
      <c r="ED610" s="124"/>
      <c r="EE610" s="124"/>
      <c r="EF610" s="124"/>
    </row>
    <row r="611" spans="1:136" s="12" customFormat="1" ht="136.5" hidden="1" customHeight="1" outlineLevel="2" x14ac:dyDescent="0.25">
      <c r="A611" s="187" t="s">
        <v>318</v>
      </c>
      <c r="B611" s="187" t="s">
        <v>431</v>
      </c>
      <c r="C611" s="81" t="s">
        <v>142</v>
      </c>
      <c r="D611" s="39" t="s">
        <v>143</v>
      </c>
      <c r="E611" s="189" t="s">
        <v>178</v>
      </c>
      <c r="F611" s="40">
        <v>41575</v>
      </c>
      <c r="G611" s="40" t="s">
        <v>321</v>
      </c>
      <c r="H611" s="212" t="s">
        <v>491</v>
      </c>
      <c r="I611" s="212" t="s">
        <v>491</v>
      </c>
      <c r="J611" s="212" t="s">
        <v>492</v>
      </c>
      <c r="K611" s="229"/>
      <c r="L611" s="229"/>
      <c r="M611" s="456"/>
      <c r="N611" s="253">
        <f>N612+N613</f>
        <v>0</v>
      </c>
      <c r="O611" s="253">
        <f>O612+O613</f>
        <v>0</v>
      </c>
      <c r="P611" s="253"/>
      <c r="Q611" s="253"/>
      <c r="R611" s="253"/>
      <c r="S611" s="253"/>
      <c r="T611" s="171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24"/>
      <c r="DS611" s="124"/>
      <c r="DT611" s="124"/>
      <c r="DU611" s="124"/>
      <c r="DV611" s="124"/>
      <c r="DW611" s="124"/>
      <c r="DX611" s="124"/>
      <c r="DY611" s="124"/>
      <c r="DZ611" s="124"/>
      <c r="EA611" s="124"/>
      <c r="EB611" s="124"/>
      <c r="EC611" s="124"/>
      <c r="ED611" s="124"/>
      <c r="EE611" s="124"/>
      <c r="EF611" s="124"/>
    </row>
    <row r="612" spans="1:136" s="12" customFormat="1" ht="18" hidden="1" customHeight="1" outlineLevel="2" x14ac:dyDescent="0.25">
      <c r="A612" s="723"/>
      <c r="B612" s="724"/>
      <c r="C612" s="586" t="s">
        <v>59</v>
      </c>
      <c r="D612" s="733"/>
      <c r="E612" s="223"/>
      <c r="F612" s="223"/>
      <c r="G612" s="224"/>
      <c r="H612" s="212" t="s">
        <v>491</v>
      </c>
      <c r="I612" s="212" t="s">
        <v>491</v>
      </c>
      <c r="J612" s="212" t="s">
        <v>492</v>
      </c>
      <c r="K612" s="229" t="s">
        <v>623</v>
      </c>
      <c r="L612" s="229" t="s">
        <v>352</v>
      </c>
      <c r="M612" s="457"/>
      <c r="N612" s="253">
        <v>0</v>
      </c>
      <c r="O612" s="253">
        <v>0</v>
      </c>
      <c r="P612" s="253"/>
      <c r="Q612" s="253"/>
      <c r="R612" s="253"/>
      <c r="S612" s="253"/>
      <c r="T612" s="171">
        <v>2</v>
      </c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24"/>
      <c r="DS612" s="124"/>
      <c r="DT612" s="124"/>
      <c r="DU612" s="124"/>
      <c r="DV612" s="124"/>
      <c r="DW612" s="124"/>
      <c r="DX612" s="124"/>
      <c r="DY612" s="124"/>
      <c r="DZ612" s="124"/>
      <c r="EA612" s="124"/>
      <c r="EB612" s="124"/>
      <c r="EC612" s="124"/>
      <c r="ED612" s="124"/>
      <c r="EE612" s="124"/>
      <c r="EF612" s="124"/>
    </row>
    <row r="613" spans="1:136" s="12" customFormat="1" ht="18" hidden="1" customHeight="1" outlineLevel="2" x14ac:dyDescent="0.25">
      <c r="A613" s="677"/>
      <c r="B613" s="678"/>
      <c r="C613" s="586" t="s">
        <v>624</v>
      </c>
      <c r="D613" s="733"/>
      <c r="E613" s="223"/>
      <c r="F613" s="223"/>
      <c r="G613" s="224"/>
      <c r="H613" s="212" t="s">
        <v>491</v>
      </c>
      <c r="I613" s="212" t="s">
        <v>491</v>
      </c>
      <c r="J613" s="212" t="s">
        <v>492</v>
      </c>
      <c r="K613" s="229" t="s">
        <v>623</v>
      </c>
      <c r="L613" s="229" t="s">
        <v>689</v>
      </c>
      <c r="M613" s="458"/>
      <c r="N613" s="253">
        <v>0</v>
      </c>
      <c r="O613" s="253">
        <v>0</v>
      </c>
      <c r="P613" s="253"/>
      <c r="Q613" s="253"/>
      <c r="R613" s="253"/>
      <c r="S613" s="253"/>
      <c r="T613" s="171">
        <v>2</v>
      </c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24"/>
      <c r="DS613" s="124"/>
      <c r="DT613" s="124"/>
      <c r="DU613" s="124"/>
      <c r="DV613" s="124"/>
      <c r="DW613" s="124"/>
      <c r="DX613" s="124"/>
      <c r="DY613" s="124"/>
      <c r="DZ613" s="124"/>
      <c r="EA613" s="124"/>
      <c r="EB613" s="124"/>
      <c r="EC613" s="124"/>
      <c r="ED613" s="124"/>
      <c r="EE613" s="124"/>
      <c r="EF613" s="124"/>
    </row>
    <row r="614" spans="1:136" s="1" customFormat="1" ht="79.5" hidden="1" customHeight="1" x14ac:dyDescent="0.25">
      <c r="A614" s="465" t="s">
        <v>318</v>
      </c>
      <c r="B614" s="455" t="s">
        <v>167</v>
      </c>
      <c r="C614" s="739" t="s">
        <v>144</v>
      </c>
      <c r="D614" s="236" t="s">
        <v>241</v>
      </c>
      <c r="E614" s="173" t="s">
        <v>736</v>
      </c>
      <c r="F614" s="174">
        <v>41820</v>
      </c>
      <c r="G614" s="173" t="s">
        <v>321</v>
      </c>
      <c r="H614" s="455" t="s">
        <v>64</v>
      </c>
      <c r="I614" s="455" t="s">
        <v>322</v>
      </c>
      <c r="J614" s="455" t="s">
        <v>551</v>
      </c>
      <c r="K614" s="455"/>
      <c r="L614" s="455"/>
      <c r="M614" s="256"/>
      <c r="N614" s="456"/>
      <c r="O614" s="456"/>
      <c r="P614" s="456"/>
      <c r="Q614" s="456"/>
      <c r="R614" s="456"/>
      <c r="S614" s="456"/>
      <c r="T614" s="480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24"/>
      <c r="DS614" s="124"/>
      <c r="DT614" s="124"/>
      <c r="DU614" s="124"/>
      <c r="DV614" s="124"/>
      <c r="DW614" s="124"/>
      <c r="DX614" s="124"/>
      <c r="DY614" s="124"/>
      <c r="DZ614" s="124"/>
      <c r="EA614" s="124"/>
      <c r="EB614" s="124"/>
      <c r="EC614" s="124"/>
      <c r="ED614" s="124"/>
      <c r="EE614" s="124"/>
      <c r="EF614" s="124"/>
    </row>
    <row r="615" spans="1:136" s="1" customFormat="1" ht="60.75" hidden="1" customHeight="1" x14ac:dyDescent="0.25">
      <c r="A615" s="467"/>
      <c r="B615" s="454"/>
      <c r="C615" s="741"/>
      <c r="D615" s="242" t="s">
        <v>259</v>
      </c>
      <c r="E615" s="193" t="s">
        <v>178</v>
      </c>
      <c r="F615" s="82" t="s">
        <v>2</v>
      </c>
      <c r="G615" s="48" t="s">
        <v>777</v>
      </c>
      <c r="H615" s="454"/>
      <c r="I615" s="454"/>
      <c r="J615" s="454"/>
      <c r="K615" s="454"/>
      <c r="L615" s="454"/>
      <c r="M615" s="456"/>
      <c r="N615" s="458"/>
      <c r="O615" s="458"/>
      <c r="P615" s="458"/>
      <c r="Q615" s="458"/>
      <c r="R615" s="458"/>
      <c r="S615" s="458"/>
      <c r="T615" s="482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24"/>
      <c r="DS615" s="124"/>
      <c r="DT615" s="124"/>
      <c r="DU615" s="124"/>
      <c r="DV615" s="124"/>
      <c r="DW615" s="124"/>
      <c r="DX615" s="124"/>
      <c r="DY615" s="124"/>
      <c r="DZ615" s="124"/>
      <c r="EA615" s="124"/>
      <c r="EB615" s="124"/>
      <c r="EC615" s="124"/>
      <c r="ED615" s="124"/>
      <c r="EE615" s="124"/>
      <c r="EF615" s="124"/>
    </row>
    <row r="616" spans="1:136" s="1" customFormat="1" ht="24" hidden="1" customHeight="1" x14ac:dyDescent="0.25">
      <c r="A616" s="639"/>
      <c r="B616" s="640"/>
      <c r="C616" s="652" t="s">
        <v>449</v>
      </c>
      <c r="D616" s="652"/>
      <c r="E616" s="665"/>
      <c r="F616" s="665"/>
      <c r="G616" s="665"/>
      <c r="H616" s="228" t="s">
        <v>64</v>
      </c>
      <c r="I616" s="212" t="s">
        <v>322</v>
      </c>
      <c r="J616" s="212" t="s">
        <v>551</v>
      </c>
      <c r="K616" s="212" t="s">
        <v>690</v>
      </c>
      <c r="L616" s="212" t="s">
        <v>403</v>
      </c>
      <c r="M616" s="458"/>
      <c r="N616" s="253"/>
      <c r="O616" s="253"/>
      <c r="P616" s="253"/>
      <c r="Q616" s="253"/>
      <c r="R616" s="253"/>
      <c r="S616" s="253"/>
      <c r="T616" s="171">
        <v>2</v>
      </c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24"/>
      <c r="DS616" s="124"/>
      <c r="DT616" s="124"/>
      <c r="DU616" s="124"/>
      <c r="DV616" s="124"/>
      <c r="DW616" s="124"/>
      <c r="DX616" s="124"/>
      <c r="DY616" s="124"/>
      <c r="DZ616" s="124"/>
      <c r="EA616" s="124"/>
      <c r="EB616" s="124"/>
      <c r="EC616" s="124"/>
      <c r="ED616" s="124"/>
      <c r="EE616" s="124"/>
      <c r="EF616" s="124"/>
    </row>
    <row r="617" spans="1:136" s="1" customFormat="1" ht="78.75" hidden="1" customHeight="1" x14ac:dyDescent="0.25">
      <c r="A617" s="684" t="s">
        <v>318</v>
      </c>
      <c r="B617" s="684" t="s">
        <v>168</v>
      </c>
      <c r="C617" s="754" t="s">
        <v>145</v>
      </c>
      <c r="D617" s="247" t="s">
        <v>525</v>
      </c>
      <c r="E617" s="173" t="s">
        <v>178</v>
      </c>
      <c r="F617" s="83" t="s">
        <v>526</v>
      </c>
      <c r="G617" s="83" t="s">
        <v>321</v>
      </c>
      <c r="H617" s="468" t="s">
        <v>64</v>
      </c>
      <c r="I617" s="455" t="s">
        <v>322</v>
      </c>
      <c r="J617" s="455" t="s">
        <v>503</v>
      </c>
      <c r="K617" s="455"/>
      <c r="L617" s="455"/>
      <c r="M617" s="256"/>
      <c r="N617" s="456"/>
      <c r="O617" s="456"/>
      <c r="P617" s="456"/>
      <c r="Q617" s="456"/>
      <c r="R617" s="456"/>
      <c r="S617" s="456"/>
      <c r="T617" s="480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24"/>
      <c r="DS617" s="124"/>
      <c r="DT617" s="124"/>
      <c r="DU617" s="124"/>
      <c r="DV617" s="124"/>
      <c r="DW617" s="124"/>
      <c r="DX617" s="124"/>
      <c r="DY617" s="124"/>
      <c r="DZ617" s="124"/>
      <c r="EA617" s="124"/>
      <c r="EB617" s="124"/>
      <c r="EC617" s="124"/>
      <c r="ED617" s="124"/>
      <c r="EE617" s="124"/>
      <c r="EF617" s="124"/>
    </row>
    <row r="618" spans="1:136" s="1" customFormat="1" ht="51" hidden="1" customHeight="1" x14ac:dyDescent="0.25">
      <c r="A618" s="684"/>
      <c r="B618" s="684"/>
      <c r="C618" s="755"/>
      <c r="D618" s="243" t="s">
        <v>259</v>
      </c>
      <c r="E618" s="251" t="s">
        <v>178</v>
      </c>
      <c r="F618" s="82" t="s">
        <v>2</v>
      </c>
      <c r="G618" s="82" t="s">
        <v>777</v>
      </c>
      <c r="H618" s="469"/>
      <c r="I618" s="453"/>
      <c r="J618" s="453"/>
      <c r="K618" s="453"/>
      <c r="L618" s="453"/>
      <c r="M618" s="456"/>
      <c r="N618" s="457"/>
      <c r="O618" s="457"/>
      <c r="P618" s="457"/>
      <c r="Q618" s="457"/>
      <c r="R618" s="457"/>
      <c r="S618" s="457"/>
      <c r="T618" s="481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24"/>
      <c r="DS618" s="124"/>
      <c r="DT618" s="124"/>
      <c r="DU618" s="124"/>
      <c r="DV618" s="124"/>
      <c r="DW618" s="124"/>
      <c r="DX618" s="124"/>
      <c r="DY618" s="124"/>
      <c r="DZ618" s="124"/>
      <c r="EA618" s="124"/>
      <c r="EB618" s="124"/>
      <c r="EC618" s="124"/>
      <c r="ED618" s="124"/>
      <c r="EE618" s="124"/>
      <c r="EF618" s="124"/>
    </row>
    <row r="619" spans="1:136" s="1" customFormat="1" ht="65.25" hidden="1" customHeight="1" x14ac:dyDescent="0.25">
      <c r="A619" s="684"/>
      <c r="B619" s="684"/>
      <c r="C619" s="756"/>
      <c r="D619" s="248" t="s">
        <v>527</v>
      </c>
      <c r="E619" s="193" t="s">
        <v>178</v>
      </c>
      <c r="F619" s="48" t="s">
        <v>528</v>
      </c>
      <c r="G619" s="48" t="s">
        <v>321</v>
      </c>
      <c r="H619" s="470"/>
      <c r="I619" s="454"/>
      <c r="J619" s="454"/>
      <c r="K619" s="454"/>
      <c r="L619" s="454"/>
      <c r="M619" s="458"/>
      <c r="N619" s="458"/>
      <c r="O619" s="458"/>
      <c r="P619" s="458"/>
      <c r="Q619" s="458"/>
      <c r="R619" s="458"/>
      <c r="S619" s="458"/>
      <c r="T619" s="482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24"/>
      <c r="DS619" s="124"/>
      <c r="DT619" s="124"/>
      <c r="DU619" s="124"/>
      <c r="DV619" s="124"/>
      <c r="DW619" s="124"/>
      <c r="DX619" s="124"/>
      <c r="DY619" s="124"/>
      <c r="DZ619" s="124"/>
      <c r="EA619" s="124"/>
      <c r="EB619" s="124"/>
      <c r="EC619" s="124"/>
      <c r="ED619" s="124"/>
      <c r="EE619" s="124"/>
      <c r="EF619" s="124"/>
    </row>
    <row r="620" spans="1:136" s="1" customFormat="1" ht="18" hidden="1" customHeight="1" x14ac:dyDescent="0.25">
      <c r="A620" s="639"/>
      <c r="B620" s="640"/>
      <c r="C620" s="636" t="s">
        <v>449</v>
      </c>
      <c r="D620" s="638"/>
      <c r="E620" s="249"/>
      <c r="F620" s="84"/>
      <c r="G620" s="249"/>
      <c r="H620" s="212" t="s">
        <v>64</v>
      </c>
      <c r="I620" s="212" t="s">
        <v>322</v>
      </c>
      <c r="J620" s="212" t="s">
        <v>503</v>
      </c>
      <c r="K620" s="212" t="s">
        <v>65</v>
      </c>
      <c r="L620" s="212" t="s">
        <v>403</v>
      </c>
      <c r="M620" s="253"/>
      <c r="N620" s="253"/>
      <c r="O620" s="253"/>
      <c r="P620" s="253"/>
      <c r="Q620" s="253"/>
      <c r="R620" s="253"/>
      <c r="S620" s="253"/>
      <c r="T620" s="171">
        <v>2</v>
      </c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24"/>
      <c r="DS620" s="124"/>
      <c r="DT620" s="124"/>
      <c r="DU620" s="124"/>
      <c r="DV620" s="124"/>
      <c r="DW620" s="124"/>
      <c r="DX620" s="124"/>
      <c r="DY620" s="124"/>
      <c r="DZ620" s="124"/>
      <c r="EA620" s="124"/>
      <c r="EB620" s="124"/>
      <c r="EC620" s="124"/>
      <c r="ED620" s="124"/>
      <c r="EE620" s="124"/>
      <c r="EF620" s="124"/>
    </row>
    <row r="621" spans="1:136" s="166" customFormat="1" ht="87.75" customHeight="1" x14ac:dyDescent="0.25">
      <c r="A621" s="187" t="s">
        <v>318</v>
      </c>
      <c r="B621" s="187" t="s">
        <v>1062</v>
      </c>
      <c r="C621" s="275" t="s">
        <v>1039</v>
      </c>
      <c r="D621" s="39" t="s">
        <v>1040</v>
      </c>
      <c r="E621" s="193" t="s">
        <v>178</v>
      </c>
      <c r="F621" s="48" t="s">
        <v>660</v>
      </c>
      <c r="G621" s="48" t="s">
        <v>1018</v>
      </c>
      <c r="H621" s="212" t="s">
        <v>1037</v>
      </c>
      <c r="I621" s="212" t="s">
        <v>303</v>
      </c>
      <c r="J621" s="212" t="s">
        <v>1038</v>
      </c>
      <c r="K621" s="212"/>
      <c r="L621" s="212"/>
      <c r="M621" s="256"/>
      <c r="N621" s="257"/>
      <c r="O621" s="257"/>
      <c r="P621" s="253">
        <f>P622</f>
        <v>0</v>
      </c>
      <c r="Q621" s="253">
        <f t="shared" ref="Q621:S621" si="49">Q622</f>
        <v>400</v>
      </c>
      <c r="R621" s="253">
        <f t="shared" si="49"/>
        <v>520</v>
      </c>
      <c r="S621" s="253">
        <f t="shared" si="49"/>
        <v>0</v>
      </c>
      <c r="T621" s="171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5"/>
      <c r="BS621" s="165"/>
      <c r="BT621" s="165"/>
      <c r="BU621" s="165"/>
      <c r="BV621" s="165"/>
      <c r="BW621" s="165"/>
      <c r="BX621" s="165"/>
      <c r="BY621" s="165"/>
      <c r="BZ621" s="165"/>
      <c r="CA621" s="165"/>
      <c r="CB621" s="165"/>
      <c r="CC621" s="165"/>
      <c r="CD621" s="165"/>
      <c r="CE621" s="165"/>
      <c r="CF621" s="165"/>
      <c r="CG621" s="165"/>
      <c r="CH621" s="165"/>
      <c r="CI621" s="165"/>
      <c r="CJ621" s="165"/>
      <c r="CK621" s="165"/>
      <c r="CL621" s="165"/>
      <c r="CM621" s="165"/>
      <c r="CN621" s="165"/>
      <c r="CO621" s="165"/>
      <c r="CP621" s="165"/>
      <c r="CQ621" s="165"/>
      <c r="CR621" s="165"/>
      <c r="CS621" s="165"/>
      <c r="CT621" s="165"/>
      <c r="CU621" s="165"/>
      <c r="CV621" s="165"/>
      <c r="CW621" s="165"/>
      <c r="CX621" s="165"/>
      <c r="CY621" s="165"/>
      <c r="CZ621" s="165"/>
      <c r="DA621" s="165"/>
      <c r="DB621" s="165"/>
      <c r="DC621" s="165"/>
      <c r="DD621" s="165"/>
      <c r="DE621" s="165"/>
      <c r="DF621" s="165"/>
      <c r="DG621" s="165"/>
      <c r="DH621" s="165"/>
      <c r="DI621" s="165"/>
      <c r="DJ621" s="165"/>
      <c r="DK621" s="165"/>
      <c r="DL621" s="165"/>
      <c r="DM621" s="165"/>
      <c r="DN621" s="165"/>
      <c r="DO621" s="165"/>
      <c r="DP621" s="165"/>
      <c r="DQ621" s="165"/>
    </row>
    <row r="622" spans="1:136" s="166" customFormat="1" ht="26.25" customHeight="1" x14ac:dyDescent="0.25">
      <c r="A622" s="639"/>
      <c r="B622" s="640"/>
      <c r="C622" s="679" t="s">
        <v>332</v>
      </c>
      <c r="D622" s="679"/>
      <c r="E622" s="679"/>
      <c r="F622" s="679"/>
      <c r="G622" s="679"/>
      <c r="H622" s="212" t="s">
        <v>1037</v>
      </c>
      <c r="I622" s="212" t="s">
        <v>303</v>
      </c>
      <c r="J622" s="212" t="s">
        <v>1038</v>
      </c>
      <c r="K622" s="212" t="s">
        <v>262</v>
      </c>
      <c r="L622" s="212" t="s">
        <v>751</v>
      </c>
      <c r="M622" s="147"/>
      <c r="N622" s="253"/>
      <c r="O622" s="253"/>
      <c r="P622" s="253">
        <v>0</v>
      </c>
      <c r="Q622" s="253">
        <v>400</v>
      </c>
      <c r="R622" s="253">
        <v>520</v>
      </c>
      <c r="S622" s="253">
        <v>0</v>
      </c>
      <c r="T622" s="171">
        <v>2</v>
      </c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5"/>
      <c r="BS622" s="165"/>
      <c r="BT622" s="165"/>
      <c r="BU622" s="165"/>
      <c r="BV622" s="165"/>
      <c r="BW622" s="165"/>
      <c r="BX622" s="165"/>
      <c r="BY622" s="165"/>
      <c r="BZ622" s="165"/>
      <c r="CA622" s="165"/>
      <c r="CB622" s="165"/>
      <c r="CC622" s="165"/>
      <c r="CD622" s="165"/>
      <c r="CE622" s="165"/>
      <c r="CF622" s="165"/>
      <c r="CG622" s="165"/>
      <c r="CH622" s="165"/>
      <c r="CI622" s="165"/>
      <c r="CJ622" s="165"/>
      <c r="CK622" s="165"/>
      <c r="CL622" s="165"/>
      <c r="CM622" s="165"/>
      <c r="CN622" s="165"/>
      <c r="CO622" s="165"/>
      <c r="CP622" s="165"/>
      <c r="CQ622" s="165"/>
      <c r="CR622" s="165"/>
      <c r="CS622" s="165"/>
      <c r="CT622" s="165"/>
      <c r="CU622" s="165"/>
      <c r="CV622" s="165"/>
      <c r="CW622" s="165"/>
      <c r="CX622" s="165"/>
      <c r="CY622" s="165"/>
      <c r="CZ622" s="165"/>
      <c r="DA622" s="165"/>
      <c r="DB622" s="165"/>
      <c r="DC622" s="165"/>
      <c r="DD622" s="165"/>
      <c r="DE622" s="165"/>
      <c r="DF622" s="165"/>
      <c r="DG622" s="165"/>
      <c r="DH622" s="165"/>
      <c r="DI622" s="165"/>
      <c r="DJ622" s="165"/>
      <c r="DK622" s="165"/>
      <c r="DL622" s="165"/>
      <c r="DM622" s="165"/>
      <c r="DN622" s="165"/>
      <c r="DO622" s="165"/>
      <c r="DP622" s="165"/>
      <c r="DQ622" s="165"/>
    </row>
    <row r="623" spans="1:136" s="1" customFormat="1" ht="18" customHeight="1" x14ac:dyDescent="0.25">
      <c r="A623" s="225"/>
      <c r="B623" s="226"/>
      <c r="C623" s="169"/>
      <c r="D623" s="178"/>
      <c r="E623" s="249"/>
      <c r="F623" s="84"/>
      <c r="G623" s="249"/>
      <c r="H623" s="212"/>
      <c r="I623" s="212"/>
      <c r="J623" s="212"/>
      <c r="K623" s="212"/>
      <c r="L623" s="212"/>
      <c r="M623" s="253"/>
      <c r="N623" s="253"/>
      <c r="O623" s="253"/>
      <c r="P623" s="253"/>
      <c r="Q623" s="253"/>
      <c r="R623" s="253"/>
      <c r="S623" s="253"/>
      <c r="T623" s="171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24"/>
      <c r="DS623" s="124"/>
      <c r="DT623" s="124"/>
      <c r="DU623" s="124"/>
      <c r="DV623" s="124"/>
      <c r="DW623" s="124"/>
      <c r="DX623" s="124"/>
      <c r="DY623" s="124"/>
      <c r="DZ623" s="124"/>
      <c r="EA623" s="124"/>
      <c r="EB623" s="124"/>
      <c r="EC623" s="124"/>
      <c r="ED623" s="124"/>
      <c r="EE623" s="124"/>
      <c r="EF623" s="124"/>
    </row>
    <row r="624" spans="1:136" s="151" customFormat="1" ht="87.75" customHeight="1" x14ac:dyDescent="0.25">
      <c r="A624" s="187" t="s">
        <v>318</v>
      </c>
      <c r="B624" s="187" t="s">
        <v>1063</v>
      </c>
      <c r="C624" s="275" t="s">
        <v>939</v>
      </c>
      <c r="D624" s="39" t="s">
        <v>1004</v>
      </c>
      <c r="E624" s="193" t="s">
        <v>178</v>
      </c>
      <c r="F624" s="48" t="s">
        <v>660</v>
      </c>
      <c r="G624" s="48" t="s">
        <v>1018</v>
      </c>
      <c r="H624" s="212" t="s">
        <v>491</v>
      </c>
      <c r="I624" s="212" t="s">
        <v>491</v>
      </c>
      <c r="J624" s="212" t="s">
        <v>937</v>
      </c>
      <c r="K624" s="212"/>
      <c r="L624" s="212"/>
      <c r="M624" s="256"/>
      <c r="N624" s="257"/>
      <c r="O624" s="257"/>
      <c r="P624" s="253">
        <f>P625</f>
        <v>10</v>
      </c>
      <c r="Q624" s="253"/>
      <c r="R624" s="253"/>
      <c r="S624" s="253"/>
      <c r="T624" s="171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50"/>
      <c r="BS624" s="150"/>
      <c r="BT624" s="150"/>
      <c r="BU624" s="150"/>
      <c r="BV624" s="150"/>
      <c r="BW624" s="150"/>
      <c r="BX624" s="150"/>
      <c r="BY624" s="150"/>
      <c r="BZ624" s="150"/>
      <c r="CA624" s="150"/>
      <c r="CB624" s="150"/>
      <c r="CC624" s="150"/>
      <c r="CD624" s="150"/>
      <c r="CE624" s="150"/>
      <c r="CF624" s="150"/>
      <c r="CG624" s="150"/>
      <c r="CH624" s="150"/>
      <c r="CI624" s="150"/>
      <c r="CJ624" s="150"/>
      <c r="CK624" s="150"/>
      <c r="CL624" s="150"/>
      <c r="CM624" s="150"/>
      <c r="CN624" s="150"/>
      <c r="CO624" s="150"/>
      <c r="CP624" s="150"/>
      <c r="CQ624" s="150"/>
      <c r="CR624" s="150"/>
      <c r="CS624" s="150"/>
      <c r="CT624" s="150"/>
      <c r="CU624" s="150"/>
      <c r="CV624" s="150"/>
      <c r="CW624" s="150"/>
      <c r="CX624" s="150"/>
      <c r="CY624" s="150"/>
      <c r="CZ624" s="150"/>
      <c r="DA624" s="150"/>
      <c r="DB624" s="150"/>
      <c r="DC624" s="150"/>
      <c r="DD624" s="150"/>
      <c r="DE624" s="150"/>
      <c r="DF624" s="150"/>
      <c r="DG624" s="150"/>
      <c r="DH624" s="150"/>
      <c r="DI624" s="150"/>
      <c r="DJ624" s="150"/>
      <c r="DK624" s="150"/>
      <c r="DL624" s="150"/>
      <c r="DM624" s="150"/>
      <c r="DN624" s="150"/>
      <c r="DO624" s="150"/>
      <c r="DP624" s="150"/>
      <c r="DQ624" s="150"/>
    </row>
    <row r="625" spans="1:121" s="151" customFormat="1" ht="26.25" customHeight="1" x14ac:dyDescent="0.25">
      <c r="A625" s="639"/>
      <c r="B625" s="640"/>
      <c r="C625" s="661" t="s">
        <v>574</v>
      </c>
      <c r="D625" s="662"/>
      <c r="E625" s="662"/>
      <c r="F625" s="662"/>
      <c r="G625" s="663"/>
      <c r="H625" s="212"/>
      <c r="I625" s="212"/>
      <c r="J625" s="212" t="s">
        <v>937</v>
      </c>
      <c r="K625" s="212" t="s">
        <v>623</v>
      </c>
      <c r="L625" s="212" t="s">
        <v>751</v>
      </c>
      <c r="M625" s="147"/>
      <c r="N625" s="253"/>
      <c r="O625" s="253"/>
      <c r="P625" s="253">
        <v>10</v>
      </c>
      <c r="Q625" s="253"/>
      <c r="R625" s="253"/>
      <c r="S625" s="253"/>
      <c r="T625" s="171">
        <v>2</v>
      </c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50"/>
      <c r="BS625" s="150"/>
      <c r="BT625" s="150"/>
      <c r="BU625" s="150"/>
      <c r="BV625" s="150"/>
      <c r="BW625" s="150"/>
      <c r="BX625" s="150"/>
      <c r="BY625" s="150"/>
      <c r="BZ625" s="150"/>
      <c r="CA625" s="150"/>
      <c r="CB625" s="150"/>
      <c r="CC625" s="150"/>
      <c r="CD625" s="150"/>
      <c r="CE625" s="150"/>
      <c r="CF625" s="150"/>
      <c r="CG625" s="150"/>
      <c r="CH625" s="150"/>
      <c r="CI625" s="150"/>
      <c r="CJ625" s="150"/>
      <c r="CK625" s="150"/>
      <c r="CL625" s="150"/>
      <c r="CM625" s="150"/>
      <c r="CN625" s="150"/>
      <c r="CO625" s="150"/>
      <c r="CP625" s="150"/>
      <c r="CQ625" s="150"/>
      <c r="CR625" s="150"/>
      <c r="CS625" s="150"/>
      <c r="CT625" s="150"/>
      <c r="CU625" s="150"/>
      <c r="CV625" s="150"/>
      <c r="CW625" s="150"/>
      <c r="CX625" s="150"/>
      <c r="CY625" s="150"/>
      <c r="CZ625" s="150"/>
      <c r="DA625" s="150"/>
      <c r="DB625" s="150"/>
      <c r="DC625" s="150"/>
      <c r="DD625" s="150"/>
      <c r="DE625" s="150"/>
      <c r="DF625" s="150"/>
      <c r="DG625" s="150"/>
      <c r="DH625" s="150"/>
      <c r="DI625" s="150"/>
      <c r="DJ625" s="150"/>
      <c r="DK625" s="150"/>
      <c r="DL625" s="150"/>
      <c r="DM625" s="150"/>
      <c r="DN625" s="150"/>
      <c r="DO625" s="150"/>
      <c r="DP625" s="150"/>
      <c r="DQ625" s="150"/>
    </row>
    <row r="626" spans="1:121" s="151" customFormat="1" ht="87.75" customHeight="1" x14ac:dyDescent="0.25">
      <c r="A626" s="187" t="s">
        <v>318</v>
      </c>
      <c r="B626" s="187" t="s">
        <v>1064</v>
      </c>
      <c r="C626" s="39" t="s">
        <v>940</v>
      </c>
      <c r="D626" s="39" t="s">
        <v>1004</v>
      </c>
      <c r="E626" s="193" t="s">
        <v>178</v>
      </c>
      <c r="F626" s="48" t="s">
        <v>660</v>
      </c>
      <c r="G626" s="48" t="s">
        <v>1018</v>
      </c>
      <c r="H626" s="212" t="s">
        <v>491</v>
      </c>
      <c r="I626" s="212" t="s">
        <v>491</v>
      </c>
      <c r="J626" s="212" t="s">
        <v>938</v>
      </c>
      <c r="K626" s="212"/>
      <c r="L626" s="212"/>
      <c r="M626" s="256"/>
      <c r="N626" s="257"/>
      <c r="O626" s="257"/>
      <c r="P626" s="253">
        <f>P627</f>
        <v>20</v>
      </c>
      <c r="Q626" s="253"/>
      <c r="R626" s="253"/>
      <c r="S626" s="253"/>
      <c r="T626" s="171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50"/>
      <c r="BS626" s="150"/>
      <c r="BT626" s="150"/>
      <c r="BU626" s="150"/>
      <c r="BV626" s="150"/>
      <c r="BW626" s="150"/>
      <c r="BX626" s="150"/>
      <c r="BY626" s="150"/>
      <c r="BZ626" s="150"/>
      <c r="CA626" s="150"/>
      <c r="CB626" s="150"/>
      <c r="CC626" s="150"/>
      <c r="CD626" s="150"/>
      <c r="CE626" s="150"/>
      <c r="CF626" s="150"/>
      <c r="CG626" s="150"/>
      <c r="CH626" s="150"/>
      <c r="CI626" s="150"/>
      <c r="CJ626" s="150"/>
      <c r="CK626" s="150"/>
      <c r="CL626" s="150"/>
      <c r="CM626" s="150"/>
      <c r="CN626" s="150"/>
      <c r="CO626" s="150"/>
      <c r="CP626" s="150"/>
      <c r="CQ626" s="150"/>
      <c r="CR626" s="150"/>
      <c r="CS626" s="150"/>
      <c r="CT626" s="150"/>
      <c r="CU626" s="150"/>
      <c r="CV626" s="150"/>
      <c r="CW626" s="150"/>
      <c r="CX626" s="150"/>
      <c r="CY626" s="150"/>
      <c r="CZ626" s="150"/>
      <c r="DA626" s="150"/>
      <c r="DB626" s="150"/>
      <c r="DC626" s="150"/>
      <c r="DD626" s="150"/>
      <c r="DE626" s="150"/>
      <c r="DF626" s="150"/>
      <c r="DG626" s="150"/>
      <c r="DH626" s="150"/>
      <c r="DI626" s="150"/>
      <c r="DJ626" s="150"/>
      <c r="DK626" s="150"/>
      <c r="DL626" s="150"/>
      <c r="DM626" s="150"/>
      <c r="DN626" s="150"/>
      <c r="DO626" s="150"/>
      <c r="DP626" s="150"/>
      <c r="DQ626" s="150"/>
    </row>
    <row r="627" spans="1:121" s="151" customFormat="1" ht="26.25" customHeight="1" x14ac:dyDescent="0.25">
      <c r="A627" s="639"/>
      <c r="B627" s="640"/>
      <c r="C627" s="661" t="s">
        <v>574</v>
      </c>
      <c r="D627" s="662"/>
      <c r="E627" s="662"/>
      <c r="F627" s="662"/>
      <c r="G627" s="663"/>
      <c r="H627" s="212"/>
      <c r="I627" s="212"/>
      <c r="J627" s="212" t="s">
        <v>938</v>
      </c>
      <c r="K627" s="212" t="s">
        <v>623</v>
      </c>
      <c r="L627" s="212" t="s">
        <v>751</v>
      </c>
      <c r="M627" s="147"/>
      <c r="N627" s="253"/>
      <c r="O627" s="253"/>
      <c r="P627" s="253">
        <v>20</v>
      </c>
      <c r="Q627" s="253"/>
      <c r="R627" s="253"/>
      <c r="S627" s="253"/>
      <c r="T627" s="171">
        <v>2</v>
      </c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50"/>
      <c r="BS627" s="150"/>
      <c r="BT627" s="150"/>
      <c r="BU627" s="150"/>
      <c r="BV627" s="150"/>
      <c r="BW627" s="150"/>
      <c r="BX627" s="150"/>
      <c r="BY627" s="150"/>
      <c r="BZ627" s="150"/>
      <c r="CA627" s="150"/>
      <c r="CB627" s="150"/>
      <c r="CC627" s="150"/>
      <c r="CD627" s="150"/>
      <c r="CE627" s="150"/>
      <c r="CF627" s="150"/>
      <c r="CG627" s="150"/>
      <c r="CH627" s="150"/>
      <c r="CI627" s="150"/>
      <c r="CJ627" s="150"/>
      <c r="CK627" s="150"/>
      <c r="CL627" s="150"/>
      <c r="CM627" s="150"/>
      <c r="CN627" s="150"/>
      <c r="CO627" s="150"/>
      <c r="CP627" s="150"/>
      <c r="CQ627" s="150"/>
      <c r="CR627" s="150"/>
      <c r="CS627" s="150"/>
      <c r="CT627" s="150"/>
      <c r="CU627" s="150"/>
      <c r="CV627" s="150"/>
      <c r="CW627" s="150"/>
      <c r="CX627" s="150"/>
      <c r="CY627" s="150"/>
      <c r="CZ627" s="150"/>
      <c r="DA627" s="150"/>
      <c r="DB627" s="150"/>
      <c r="DC627" s="150"/>
      <c r="DD627" s="150"/>
      <c r="DE627" s="150"/>
      <c r="DF627" s="150"/>
      <c r="DG627" s="150"/>
      <c r="DH627" s="150"/>
      <c r="DI627" s="150"/>
      <c r="DJ627" s="150"/>
      <c r="DK627" s="150"/>
      <c r="DL627" s="150"/>
      <c r="DM627" s="150"/>
      <c r="DN627" s="150"/>
      <c r="DO627" s="150"/>
      <c r="DP627" s="150"/>
      <c r="DQ627" s="150"/>
    </row>
    <row r="628" spans="1:121" s="151" customFormat="1" ht="87.75" customHeight="1" x14ac:dyDescent="0.25">
      <c r="A628" s="187" t="s">
        <v>318</v>
      </c>
      <c r="B628" s="187" t="s">
        <v>1065</v>
      </c>
      <c r="C628" s="275" t="s">
        <v>942</v>
      </c>
      <c r="D628" s="39" t="s">
        <v>1004</v>
      </c>
      <c r="E628" s="193" t="s">
        <v>178</v>
      </c>
      <c r="F628" s="48" t="s">
        <v>660</v>
      </c>
      <c r="G628" s="48" t="s">
        <v>1018</v>
      </c>
      <c r="H628" s="212" t="s">
        <v>491</v>
      </c>
      <c r="I628" s="212" t="s">
        <v>491</v>
      </c>
      <c r="J628" s="212" t="s">
        <v>941</v>
      </c>
      <c r="K628" s="212"/>
      <c r="L628" s="212"/>
      <c r="M628" s="256"/>
      <c r="N628" s="257"/>
      <c r="O628" s="257"/>
      <c r="P628" s="253">
        <f>P629</f>
        <v>20</v>
      </c>
      <c r="Q628" s="253"/>
      <c r="R628" s="253"/>
      <c r="S628" s="253"/>
      <c r="T628" s="171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50"/>
      <c r="BS628" s="150"/>
      <c r="BT628" s="150"/>
      <c r="BU628" s="150"/>
      <c r="BV628" s="150"/>
      <c r="BW628" s="150"/>
      <c r="BX628" s="150"/>
      <c r="BY628" s="150"/>
      <c r="BZ628" s="150"/>
      <c r="CA628" s="150"/>
      <c r="CB628" s="150"/>
      <c r="CC628" s="150"/>
      <c r="CD628" s="150"/>
      <c r="CE628" s="150"/>
      <c r="CF628" s="150"/>
      <c r="CG628" s="150"/>
      <c r="CH628" s="150"/>
      <c r="CI628" s="150"/>
      <c r="CJ628" s="150"/>
      <c r="CK628" s="150"/>
      <c r="CL628" s="150"/>
      <c r="CM628" s="150"/>
      <c r="CN628" s="150"/>
      <c r="CO628" s="150"/>
      <c r="CP628" s="150"/>
      <c r="CQ628" s="150"/>
      <c r="CR628" s="150"/>
      <c r="CS628" s="150"/>
      <c r="CT628" s="150"/>
      <c r="CU628" s="150"/>
      <c r="CV628" s="150"/>
      <c r="CW628" s="150"/>
      <c r="CX628" s="150"/>
      <c r="CY628" s="150"/>
      <c r="CZ628" s="150"/>
      <c r="DA628" s="150"/>
      <c r="DB628" s="150"/>
      <c r="DC628" s="150"/>
      <c r="DD628" s="150"/>
      <c r="DE628" s="150"/>
      <c r="DF628" s="150"/>
      <c r="DG628" s="150"/>
      <c r="DH628" s="150"/>
      <c r="DI628" s="150"/>
      <c r="DJ628" s="150"/>
      <c r="DK628" s="150"/>
      <c r="DL628" s="150"/>
      <c r="DM628" s="150"/>
      <c r="DN628" s="150"/>
      <c r="DO628" s="150"/>
      <c r="DP628" s="150"/>
      <c r="DQ628" s="150"/>
    </row>
    <row r="629" spans="1:121" s="151" customFormat="1" ht="26.25" customHeight="1" x14ac:dyDescent="0.25">
      <c r="A629" s="639"/>
      <c r="B629" s="640"/>
      <c r="C629" s="661" t="s">
        <v>574</v>
      </c>
      <c r="D629" s="662"/>
      <c r="E629" s="662"/>
      <c r="F629" s="662"/>
      <c r="G629" s="663"/>
      <c r="H629" s="212"/>
      <c r="I629" s="212"/>
      <c r="J629" s="212" t="s">
        <v>941</v>
      </c>
      <c r="K629" s="212" t="s">
        <v>623</v>
      </c>
      <c r="L629" s="212" t="s">
        <v>751</v>
      </c>
      <c r="M629" s="147"/>
      <c r="N629" s="253"/>
      <c r="O629" s="253"/>
      <c r="P629" s="253">
        <v>20</v>
      </c>
      <c r="Q629" s="253"/>
      <c r="R629" s="253"/>
      <c r="S629" s="253"/>
      <c r="T629" s="171">
        <v>2</v>
      </c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50"/>
      <c r="BS629" s="150"/>
      <c r="BT629" s="150"/>
      <c r="BU629" s="150"/>
      <c r="BV629" s="150"/>
      <c r="BW629" s="150"/>
      <c r="BX629" s="150"/>
      <c r="BY629" s="150"/>
      <c r="BZ629" s="150"/>
      <c r="CA629" s="150"/>
      <c r="CB629" s="150"/>
      <c r="CC629" s="150"/>
      <c r="CD629" s="150"/>
      <c r="CE629" s="150"/>
      <c r="CF629" s="150"/>
      <c r="CG629" s="150"/>
      <c r="CH629" s="150"/>
      <c r="CI629" s="150"/>
      <c r="CJ629" s="150"/>
      <c r="CK629" s="150"/>
      <c r="CL629" s="150"/>
      <c r="CM629" s="150"/>
      <c r="CN629" s="150"/>
      <c r="CO629" s="150"/>
      <c r="CP629" s="150"/>
      <c r="CQ629" s="150"/>
      <c r="CR629" s="150"/>
      <c r="CS629" s="150"/>
      <c r="CT629" s="150"/>
      <c r="CU629" s="150"/>
      <c r="CV629" s="150"/>
      <c r="CW629" s="150"/>
      <c r="CX629" s="150"/>
      <c r="CY629" s="150"/>
      <c r="CZ629" s="150"/>
      <c r="DA629" s="150"/>
      <c r="DB629" s="150"/>
      <c r="DC629" s="150"/>
      <c r="DD629" s="150"/>
      <c r="DE629" s="150"/>
      <c r="DF629" s="150"/>
      <c r="DG629" s="150"/>
      <c r="DH629" s="150"/>
      <c r="DI629" s="150"/>
      <c r="DJ629" s="150"/>
      <c r="DK629" s="150"/>
      <c r="DL629" s="150"/>
      <c r="DM629" s="150"/>
      <c r="DN629" s="150"/>
      <c r="DO629" s="150"/>
      <c r="DP629" s="150"/>
      <c r="DQ629" s="150"/>
    </row>
    <row r="630" spans="1:121" s="151" customFormat="1" ht="87.75" customHeight="1" x14ac:dyDescent="0.25">
      <c r="A630" s="187" t="s">
        <v>318</v>
      </c>
      <c r="B630" s="187" t="s">
        <v>1066</v>
      </c>
      <c r="C630" s="275" t="s">
        <v>944</v>
      </c>
      <c r="D630" s="39" t="s">
        <v>1004</v>
      </c>
      <c r="E630" s="193" t="s">
        <v>178</v>
      </c>
      <c r="F630" s="48" t="s">
        <v>660</v>
      </c>
      <c r="G630" s="48" t="s">
        <v>1018</v>
      </c>
      <c r="H630" s="212" t="s">
        <v>491</v>
      </c>
      <c r="I630" s="212" t="s">
        <v>491</v>
      </c>
      <c r="J630" s="212" t="s">
        <v>943</v>
      </c>
      <c r="K630" s="212"/>
      <c r="L630" s="212"/>
      <c r="M630" s="256"/>
      <c r="N630" s="257"/>
      <c r="O630" s="257"/>
      <c r="P630" s="253">
        <f>P631</f>
        <v>50</v>
      </c>
      <c r="Q630" s="253"/>
      <c r="R630" s="253"/>
      <c r="S630" s="253"/>
      <c r="T630" s="171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50"/>
      <c r="BS630" s="150"/>
      <c r="BT630" s="150"/>
      <c r="BU630" s="150"/>
      <c r="BV630" s="150"/>
      <c r="BW630" s="150"/>
      <c r="BX630" s="150"/>
      <c r="BY630" s="150"/>
      <c r="BZ630" s="150"/>
      <c r="CA630" s="150"/>
      <c r="CB630" s="150"/>
      <c r="CC630" s="150"/>
      <c r="CD630" s="150"/>
      <c r="CE630" s="150"/>
      <c r="CF630" s="150"/>
      <c r="CG630" s="150"/>
      <c r="CH630" s="150"/>
      <c r="CI630" s="150"/>
      <c r="CJ630" s="150"/>
      <c r="CK630" s="150"/>
      <c r="CL630" s="150"/>
      <c r="CM630" s="150"/>
      <c r="CN630" s="150"/>
      <c r="CO630" s="150"/>
      <c r="CP630" s="150"/>
      <c r="CQ630" s="150"/>
      <c r="CR630" s="150"/>
      <c r="CS630" s="150"/>
      <c r="CT630" s="150"/>
      <c r="CU630" s="150"/>
      <c r="CV630" s="150"/>
      <c r="CW630" s="150"/>
      <c r="CX630" s="150"/>
      <c r="CY630" s="150"/>
      <c r="CZ630" s="150"/>
      <c r="DA630" s="150"/>
      <c r="DB630" s="150"/>
      <c r="DC630" s="150"/>
      <c r="DD630" s="150"/>
      <c r="DE630" s="150"/>
      <c r="DF630" s="150"/>
      <c r="DG630" s="150"/>
      <c r="DH630" s="150"/>
      <c r="DI630" s="150"/>
      <c r="DJ630" s="150"/>
      <c r="DK630" s="150"/>
      <c r="DL630" s="150"/>
      <c r="DM630" s="150"/>
      <c r="DN630" s="150"/>
      <c r="DO630" s="150"/>
      <c r="DP630" s="150"/>
      <c r="DQ630" s="150"/>
    </row>
    <row r="631" spans="1:121" s="151" customFormat="1" ht="26.25" customHeight="1" x14ac:dyDescent="0.25">
      <c r="A631" s="639"/>
      <c r="B631" s="640"/>
      <c r="C631" s="661" t="s">
        <v>574</v>
      </c>
      <c r="D631" s="662"/>
      <c r="E631" s="662"/>
      <c r="F631" s="662"/>
      <c r="G631" s="663"/>
      <c r="H631" s="212"/>
      <c r="I631" s="212"/>
      <c r="J631" s="212" t="s">
        <v>943</v>
      </c>
      <c r="K631" s="212" t="s">
        <v>623</v>
      </c>
      <c r="L631" s="212" t="s">
        <v>751</v>
      </c>
      <c r="M631" s="147"/>
      <c r="N631" s="253"/>
      <c r="O631" s="253"/>
      <c r="P631" s="253">
        <v>50</v>
      </c>
      <c r="Q631" s="253"/>
      <c r="R631" s="253"/>
      <c r="S631" s="253"/>
      <c r="T631" s="171">
        <v>2</v>
      </c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50"/>
      <c r="BS631" s="150"/>
      <c r="BT631" s="150"/>
      <c r="BU631" s="150"/>
      <c r="BV631" s="150"/>
      <c r="BW631" s="150"/>
      <c r="BX631" s="150"/>
      <c r="BY631" s="150"/>
      <c r="BZ631" s="150"/>
      <c r="CA631" s="150"/>
      <c r="CB631" s="150"/>
      <c r="CC631" s="150"/>
      <c r="CD631" s="150"/>
      <c r="CE631" s="150"/>
      <c r="CF631" s="150"/>
      <c r="CG631" s="150"/>
      <c r="CH631" s="150"/>
      <c r="CI631" s="150"/>
      <c r="CJ631" s="150"/>
      <c r="CK631" s="150"/>
      <c r="CL631" s="150"/>
      <c r="CM631" s="150"/>
      <c r="CN631" s="150"/>
      <c r="CO631" s="150"/>
      <c r="CP631" s="150"/>
      <c r="CQ631" s="150"/>
      <c r="CR631" s="150"/>
      <c r="CS631" s="150"/>
      <c r="CT631" s="150"/>
      <c r="CU631" s="150"/>
      <c r="CV631" s="150"/>
      <c r="CW631" s="150"/>
      <c r="CX631" s="150"/>
      <c r="CY631" s="150"/>
      <c r="CZ631" s="150"/>
      <c r="DA631" s="150"/>
      <c r="DB631" s="150"/>
      <c r="DC631" s="150"/>
      <c r="DD631" s="150"/>
      <c r="DE631" s="150"/>
      <c r="DF631" s="150"/>
      <c r="DG631" s="150"/>
      <c r="DH631" s="150"/>
      <c r="DI631" s="150"/>
      <c r="DJ631" s="150"/>
      <c r="DK631" s="150"/>
      <c r="DL631" s="150"/>
      <c r="DM631" s="150"/>
      <c r="DN631" s="150"/>
      <c r="DO631" s="150"/>
      <c r="DP631" s="150"/>
      <c r="DQ631" s="150"/>
    </row>
    <row r="632" spans="1:121" s="151" customFormat="1" ht="87.75" customHeight="1" x14ac:dyDescent="0.25">
      <c r="A632" s="187" t="s">
        <v>318</v>
      </c>
      <c r="B632" s="187" t="s">
        <v>1067</v>
      </c>
      <c r="C632" s="275" t="s">
        <v>945</v>
      </c>
      <c r="D632" s="39" t="s">
        <v>1004</v>
      </c>
      <c r="E632" s="193" t="s">
        <v>178</v>
      </c>
      <c r="F632" s="48" t="s">
        <v>660</v>
      </c>
      <c r="G632" s="48" t="s">
        <v>1018</v>
      </c>
      <c r="H632" s="212" t="s">
        <v>491</v>
      </c>
      <c r="I632" s="212" t="s">
        <v>491</v>
      </c>
      <c r="J632" s="212" t="s">
        <v>946</v>
      </c>
      <c r="K632" s="212"/>
      <c r="L632" s="212"/>
      <c r="M632" s="256"/>
      <c r="N632" s="257"/>
      <c r="O632" s="257"/>
      <c r="P632" s="253">
        <f>P633</f>
        <v>50</v>
      </c>
      <c r="Q632" s="253"/>
      <c r="R632" s="253"/>
      <c r="S632" s="253"/>
      <c r="T632" s="171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50"/>
      <c r="BS632" s="150"/>
      <c r="BT632" s="150"/>
      <c r="BU632" s="150"/>
      <c r="BV632" s="150"/>
      <c r="BW632" s="150"/>
      <c r="BX632" s="150"/>
      <c r="BY632" s="150"/>
      <c r="BZ632" s="150"/>
      <c r="CA632" s="150"/>
      <c r="CB632" s="150"/>
      <c r="CC632" s="150"/>
      <c r="CD632" s="150"/>
      <c r="CE632" s="150"/>
      <c r="CF632" s="150"/>
      <c r="CG632" s="150"/>
      <c r="CH632" s="150"/>
      <c r="CI632" s="150"/>
      <c r="CJ632" s="150"/>
      <c r="CK632" s="150"/>
      <c r="CL632" s="150"/>
      <c r="CM632" s="150"/>
      <c r="CN632" s="150"/>
      <c r="CO632" s="150"/>
      <c r="CP632" s="150"/>
      <c r="CQ632" s="150"/>
      <c r="CR632" s="150"/>
      <c r="CS632" s="150"/>
      <c r="CT632" s="150"/>
      <c r="CU632" s="150"/>
      <c r="CV632" s="150"/>
      <c r="CW632" s="150"/>
      <c r="CX632" s="150"/>
      <c r="CY632" s="150"/>
      <c r="CZ632" s="150"/>
      <c r="DA632" s="150"/>
      <c r="DB632" s="150"/>
      <c r="DC632" s="150"/>
      <c r="DD632" s="150"/>
      <c r="DE632" s="150"/>
      <c r="DF632" s="150"/>
      <c r="DG632" s="150"/>
      <c r="DH632" s="150"/>
      <c r="DI632" s="150"/>
      <c r="DJ632" s="150"/>
      <c r="DK632" s="150"/>
      <c r="DL632" s="150"/>
      <c r="DM632" s="150"/>
      <c r="DN632" s="150"/>
      <c r="DO632" s="150"/>
      <c r="DP632" s="150"/>
      <c r="DQ632" s="150"/>
    </row>
    <row r="633" spans="1:121" s="151" customFormat="1" ht="26.25" customHeight="1" x14ac:dyDescent="0.25">
      <c r="A633" s="639"/>
      <c r="B633" s="640"/>
      <c r="C633" s="661" t="s">
        <v>574</v>
      </c>
      <c r="D633" s="662"/>
      <c r="E633" s="662"/>
      <c r="F633" s="662"/>
      <c r="G633" s="663"/>
      <c r="H633" s="212"/>
      <c r="I633" s="212"/>
      <c r="J633" s="212" t="s">
        <v>946</v>
      </c>
      <c r="K633" s="212" t="s">
        <v>623</v>
      </c>
      <c r="L633" s="212" t="s">
        <v>751</v>
      </c>
      <c r="M633" s="147"/>
      <c r="N633" s="253"/>
      <c r="O633" s="253"/>
      <c r="P633" s="253">
        <v>50</v>
      </c>
      <c r="Q633" s="253"/>
      <c r="R633" s="253"/>
      <c r="S633" s="253"/>
      <c r="T633" s="171">
        <v>2</v>
      </c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50"/>
      <c r="BS633" s="150"/>
      <c r="BT633" s="150"/>
      <c r="BU633" s="150"/>
      <c r="BV633" s="150"/>
      <c r="BW633" s="150"/>
      <c r="BX633" s="150"/>
      <c r="BY633" s="150"/>
      <c r="BZ633" s="150"/>
      <c r="CA633" s="150"/>
      <c r="CB633" s="150"/>
      <c r="CC633" s="150"/>
      <c r="CD633" s="150"/>
      <c r="CE633" s="150"/>
      <c r="CF633" s="150"/>
      <c r="CG633" s="150"/>
      <c r="CH633" s="150"/>
      <c r="CI633" s="150"/>
      <c r="CJ633" s="150"/>
      <c r="CK633" s="150"/>
      <c r="CL633" s="150"/>
      <c r="CM633" s="150"/>
      <c r="CN633" s="150"/>
      <c r="CO633" s="150"/>
      <c r="CP633" s="150"/>
      <c r="CQ633" s="150"/>
      <c r="CR633" s="150"/>
      <c r="CS633" s="150"/>
      <c r="CT633" s="150"/>
      <c r="CU633" s="150"/>
      <c r="CV633" s="150"/>
      <c r="CW633" s="150"/>
      <c r="CX633" s="150"/>
      <c r="CY633" s="150"/>
      <c r="CZ633" s="150"/>
      <c r="DA633" s="150"/>
      <c r="DB633" s="150"/>
      <c r="DC633" s="150"/>
      <c r="DD633" s="150"/>
      <c r="DE633" s="150"/>
      <c r="DF633" s="150"/>
      <c r="DG633" s="150"/>
      <c r="DH633" s="150"/>
      <c r="DI633" s="150"/>
      <c r="DJ633" s="150"/>
      <c r="DK633" s="150"/>
      <c r="DL633" s="150"/>
      <c r="DM633" s="150"/>
      <c r="DN633" s="150"/>
      <c r="DO633" s="150"/>
      <c r="DP633" s="150"/>
      <c r="DQ633" s="150"/>
    </row>
    <row r="634" spans="1:121" s="151" customFormat="1" ht="87.75" customHeight="1" x14ac:dyDescent="0.25">
      <c r="A634" s="187" t="s">
        <v>318</v>
      </c>
      <c r="B634" s="187" t="s">
        <v>1130</v>
      </c>
      <c r="C634" s="275" t="s">
        <v>947</v>
      </c>
      <c r="D634" s="39" t="s">
        <v>1004</v>
      </c>
      <c r="E634" s="193" t="s">
        <v>178</v>
      </c>
      <c r="F634" s="48" t="s">
        <v>660</v>
      </c>
      <c r="G634" s="48" t="s">
        <v>1018</v>
      </c>
      <c r="H634" s="212" t="s">
        <v>491</v>
      </c>
      <c r="I634" s="212" t="s">
        <v>491</v>
      </c>
      <c r="J634" s="212" t="s">
        <v>948</v>
      </c>
      <c r="K634" s="212"/>
      <c r="L634" s="212"/>
      <c r="M634" s="256"/>
      <c r="N634" s="257"/>
      <c r="O634" s="257"/>
      <c r="P634" s="253">
        <f>P635</f>
        <v>134.65</v>
      </c>
      <c r="Q634" s="253"/>
      <c r="R634" s="253"/>
      <c r="S634" s="253"/>
      <c r="T634" s="171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50"/>
      <c r="BS634" s="150"/>
      <c r="BT634" s="150"/>
      <c r="BU634" s="150"/>
      <c r="BV634" s="150"/>
      <c r="BW634" s="150"/>
      <c r="BX634" s="150"/>
      <c r="BY634" s="150"/>
      <c r="BZ634" s="150"/>
      <c r="CA634" s="150"/>
      <c r="CB634" s="150"/>
      <c r="CC634" s="150"/>
      <c r="CD634" s="150"/>
      <c r="CE634" s="150"/>
      <c r="CF634" s="150"/>
      <c r="CG634" s="150"/>
      <c r="CH634" s="150"/>
      <c r="CI634" s="150"/>
      <c r="CJ634" s="150"/>
      <c r="CK634" s="150"/>
      <c r="CL634" s="150"/>
      <c r="CM634" s="150"/>
      <c r="CN634" s="150"/>
      <c r="CO634" s="150"/>
      <c r="CP634" s="150"/>
      <c r="CQ634" s="150"/>
      <c r="CR634" s="150"/>
      <c r="CS634" s="150"/>
      <c r="CT634" s="150"/>
      <c r="CU634" s="150"/>
      <c r="CV634" s="150"/>
      <c r="CW634" s="150"/>
      <c r="CX634" s="150"/>
      <c r="CY634" s="150"/>
      <c r="CZ634" s="150"/>
      <c r="DA634" s="150"/>
      <c r="DB634" s="150"/>
      <c r="DC634" s="150"/>
      <c r="DD634" s="150"/>
      <c r="DE634" s="150"/>
      <c r="DF634" s="150"/>
      <c r="DG634" s="150"/>
      <c r="DH634" s="150"/>
      <c r="DI634" s="150"/>
      <c r="DJ634" s="150"/>
      <c r="DK634" s="150"/>
      <c r="DL634" s="150"/>
      <c r="DM634" s="150"/>
      <c r="DN634" s="150"/>
      <c r="DO634" s="150"/>
      <c r="DP634" s="150"/>
      <c r="DQ634" s="150"/>
    </row>
    <row r="635" spans="1:121" s="151" customFormat="1" ht="26.25" customHeight="1" x14ac:dyDescent="0.25">
      <c r="A635" s="639"/>
      <c r="B635" s="640"/>
      <c r="C635" s="661" t="s">
        <v>574</v>
      </c>
      <c r="D635" s="662"/>
      <c r="E635" s="662"/>
      <c r="F635" s="662"/>
      <c r="G635" s="663"/>
      <c r="H635" s="212"/>
      <c r="I635" s="212"/>
      <c r="J635" s="212" t="s">
        <v>948</v>
      </c>
      <c r="K635" s="212" t="s">
        <v>623</v>
      </c>
      <c r="L635" s="212" t="s">
        <v>751</v>
      </c>
      <c r="M635" s="147"/>
      <c r="N635" s="253"/>
      <c r="O635" s="253"/>
      <c r="P635" s="253">
        <v>134.65</v>
      </c>
      <c r="Q635" s="253"/>
      <c r="R635" s="253"/>
      <c r="S635" s="253"/>
      <c r="T635" s="171">
        <v>2</v>
      </c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50"/>
      <c r="BS635" s="150"/>
      <c r="BT635" s="150"/>
      <c r="BU635" s="150"/>
      <c r="BV635" s="150"/>
      <c r="BW635" s="150"/>
      <c r="BX635" s="150"/>
      <c r="BY635" s="150"/>
      <c r="BZ635" s="150"/>
      <c r="CA635" s="150"/>
      <c r="CB635" s="150"/>
      <c r="CC635" s="150"/>
      <c r="CD635" s="150"/>
      <c r="CE635" s="150"/>
      <c r="CF635" s="150"/>
      <c r="CG635" s="150"/>
      <c r="CH635" s="150"/>
      <c r="CI635" s="150"/>
      <c r="CJ635" s="150"/>
      <c r="CK635" s="150"/>
      <c r="CL635" s="150"/>
      <c r="CM635" s="150"/>
      <c r="CN635" s="150"/>
      <c r="CO635" s="150"/>
      <c r="CP635" s="150"/>
      <c r="CQ635" s="150"/>
      <c r="CR635" s="150"/>
      <c r="CS635" s="150"/>
      <c r="CT635" s="150"/>
      <c r="CU635" s="150"/>
      <c r="CV635" s="150"/>
      <c r="CW635" s="150"/>
      <c r="CX635" s="150"/>
      <c r="CY635" s="150"/>
      <c r="CZ635" s="150"/>
      <c r="DA635" s="150"/>
      <c r="DB635" s="150"/>
      <c r="DC635" s="150"/>
      <c r="DD635" s="150"/>
      <c r="DE635" s="150"/>
      <c r="DF635" s="150"/>
      <c r="DG635" s="150"/>
      <c r="DH635" s="150"/>
      <c r="DI635" s="150"/>
      <c r="DJ635" s="150"/>
      <c r="DK635" s="150"/>
      <c r="DL635" s="150"/>
      <c r="DM635" s="150"/>
      <c r="DN635" s="150"/>
      <c r="DO635" s="150"/>
      <c r="DP635" s="150"/>
      <c r="DQ635" s="150"/>
    </row>
    <row r="636" spans="1:121" s="151" customFormat="1" ht="87.75" customHeight="1" x14ac:dyDescent="0.25">
      <c r="A636" s="187" t="s">
        <v>318</v>
      </c>
      <c r="B636" s="187" t="s">
        <v>1131</v>
      </c>
      <c r="C636" s="241" t="s">
        <v>677</v>
      </c>
      <c r="D636" s="39" t="s">
        <v>1004</v>
      </c>
      <c r="E636" s="193" t="s">
        <v>178</v>
      </c>
      <c r="F636" s="48" t="s">
        <v>660</v>
      </c>
      <c r="G636" s="48" t="s">
        <v>1018</v>
      </c>
      <c r="H636" s="212" t="s">
        <v>491</v>
      </c>
      <c r="I636" s="212" t="s">
        <v>491</v>
      </c>
      <c r="J636" s="212" t="s">
        <v>949</v>
      </c>
      <c r="K636" s="212"/>
      <c r="L636" s="212"/>
      <c r="M636" s="256"/>
      <c r="N636" s="257"/>
      <c r="O636" s="257"/>
      <c r="P636" s="253">
        <f>P637</f>
        <v>50</v>
      </c>
      <c r="Q636" s="253"/>
      <c r="R636" s="253"/>
      <c r="S636" s="253"/>
      <c r="T636" s="171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50"/>
      <c r="BS636" s="150"/>
      <c r="BT636" s="150"/>
      <c r="BU636" s="150"/>
      <c r="BV636" s="150"/>
      <c r="BW636" s="150"/>
      <c r="BX636" s="150"/>
      <c r="BY636" s="150"/>
      <c r="BZ636" s="150"/>
      <c r="CA636" s="150"/>
      <c r="CB636" s="150"/>
      <c r="CC636" s="150"/>
      <c r="CD636" s="150"/>
      <c r="CE636" s="150"/>
      <c r="CF636" s="150"/>
      <c r="CG636" s="150"/>
      <c r="CH636" s="150"/>
      <c r="CI636" s="150"/>
      <c r="CJ636" s="150"/>
      <c r="CK636" s="150"/>
      <c r="CL636" s="150"/>
      <c r="CM636" s="150"/>
      <c r="CN636" s="150"/>
      <c r="CO636" s="150"/>
      <c r="CP636" s="150"/>
      <c r="CQ636" s="150"/>
      <c r="CR636" s="150"/>
      <c r="CS636" s="150"/>
      <c r="CT636" s="150"/>
      <c r="CU636" s="150"/>
      <c r="CV636" s="150"/>
      <c r="CW636" s="150"/>
      <c r="CX636" s="150"/>
      <c r="CY636" s="150"/>
      <c r="CZ636" s="150"/>
      <c r="DA636" s="150"/>
      <c r="DB636" s="150"/>
      <c r="DC636" s="150"/>
      <c r="DD636" s="150"/>
      <c r="DE636" s="150"/>
      <c r="DF636" s="150"/>
      <c r="DG636" s="150"/>
      <c r="DH636" s="150"/>
      <c r="DI636" s="150"/>
      <c r="DJ636" s="150"/>
      <c r="DK636" s="150"/>
      <c r="DL636" s="150"/>
      <c r="DM636" s="150"/>
      <c r="DN636" s="150"/>
      <c r="DO636" s="150"/>
      <c r="DP636" s="150"/>
      <c r="DQ636" s="150"/>
    </row>
    <row r="637" spans="1:121" s="151" customFormat="1" ht="26.25" customHeight="1" x14ac:dyDescent="0.25">
      <c r="A637" s="639"/>
      <c r="B637" s="640"/>
      <c r="C637" s="661" t="s">
        <v>574</v>
      </c>
      <c r="D637" s="662"/>
      <c r="E637" s="662"/>
      <c r="F637" s="662"/>
      <c r="G637" s="663"/>
      <c r="H637" s="212"/>
      <c r="I637" s="212"/>
      <c r="J637" s="212" t="s">
        <v>949</v>
      </c>
      <c r="K637" s="212" t="s">
        <v>623</v>
      </c>
      <c r="L637" s="212" t="s">
        <v>751</v>
      </c>
      <c r="M637" s="147"/>
      <c r="N637" s="253"/>
      <c r="O637" s="253"/>
      <c r="P637" s="253">
        <v>50</v>
      </c>
      <c r="Q637" s="253"/>
      <c r="R637" s="253"/>
      <c r="S637" s="253"/>
      <c r="T637" s="171">
        <v>2</v>
      </c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50"/>
      <c r="BS637" s="150"/>
      <c r="BT637" s="150"/>
      <c r="BU637" s="150"/>
      <c r="BV637" s="150"/>
      <c r="BW637" s="150"/>
      <c r="BX637" s="150"/>
      <c r="BY637" s="150"/>
      <c r="BZ637" s="150"/>
      <c r="CA637" s="150"/>
      <c r="CB637" s="150"/>
      <c r="CC637" s="150"/>
      <c r="CD637" s="150"/>
      <c r="CE637" s="150"/>
      <c r="CF637" s="150"/>
      <c r="CG637" s="150"/>
      <c r="CH637" s="150"/>
      <c r="CI637" s="150"/>
      <c r="CJ637" s="150"/>
      <c r="CK637" s="150"/>
      <c r="CL637" s="150"/>
      <c r="CM637" s="150"/>
      <c r="CN637" s="150"/>
      <c r="CO637" s="150"/>
      <c r="CP637" s="150"/>
      <c r="CQ637" s="150"/>
      <c r="CR637" s="150"/>
      <c r="CS637" s="150"/>
      <c r="CT637" s="150"/>
      <c r="CU637" s="150"/>
      <c r="CV637" s="150"/>
      <c r="CW637" s="150"/>
      <c r="CX637" s="150"/>
      <c r="CY637" s="150"/>
      <c r="CZ637" s="150"/>
      <c r="DA637" s="150"/>
      <c r="DB637" s="150"/>
      <c r="DC637" s="150"/>
      <c r="DD637" s="150"/>
      <c r="DE637" s="150"/>
      <c r="DF637" s="150"/>
      <c r="DG637" s="150"/>
      <c r="DH637" s="150"/>
      <c r="DI637" s="150"/>
      <c r="DJ637" s="150"/>
      <c r="DK637" s="150"/>
      <c r="DL637" s="150"/>
      <c r="DM637" s="150"/>
      <c r="DN637" s="150"/>
      <c r="DO637" s="150"/>
      <c r="DP637" s="150"/>
      <c r="DQ637" s="150"/>
    </row>
    <row r="638" spans="1:121" s="151" customFormat="1" ht="105.75" customHeight="1" x14ac:dyDescent="0.25">
      <c r="A638" s="187" t="s">
        <v>318</v>
      </c>
      <c r="B638" s="187" t="s">
        <v>1132</v>
      </c>
      <c r="C638" s="241" t="s">
        <v>1041</v>
      </c>
      <c r="D638" s="39" t="s">
        <v>1004</v>
      </c>
      <c r="E638" s="193" t="s">
        <v>178</v>
      </c>
      <c r="F638" s="48" t="s">
        <v>660</v>
      </c>
      <c r="G638" s="48" t="s">
        <v>1018</v>
      </c>
      <c r="H638" s="212" t="s">
        <v>491</v>
      </c>
      <c r="I638" s="212" t="s">
        <v>491</v>
      </c>
      <c r="J638" s="212" t="s">
        <v>1042</v>
      </c>
      <c r="K638" s="212"/>
      <c r="L638" s="212"/>
      <c r="M638" s="256"/>
      <c r="N638" s="257"/>
      <c r="O638" s="257"/>
      <c r="P638" s="253">
        <f>P639</f>
        <v>0</v>
      </c>
      <c r="Q638" s="253">
        <f t="shared" ref="Q638:S638" si="50">Q639</f>
        <v>50</v>
      </c>
      <c r="R638" s="253">
        <f t="shared" si="50"/>
        <v>0</v>
      </c>
      <c r="S638" s="253">
        <f t="shared" si="50"/>
        <v>0</v>
      </c>
      <c r="T638" s="171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50"/>
      <c r="BS638" s="150"/>
      <c r="BT638" s="150"/>
      <c r="BU638" s="150"/>
      <c r="BV638" s="150"/>
      <c r="BW638" s="150"/>
      <c r="BX638" s="150"/>
      <c r="BY638" s="150"/>
      <c r="BZ638" s="150"/>
      <c r="CA638" s="150"/>
      <c r="CB638" s="150"/>
      <c r="CC638" s="150"/>
      <c r="CD638" s="150"/>
      <c r="CE638" s="150"/>
      <c r="CF638" s="150"/>
      <c r="CG638" s="150"/>
      <c r="CH638" s="150"/>
      <c r="CI638" s="150"/>
      <c r="CJ638" s="150"/>
      <c r="CK638" s="150"/>
      <c r="CL638" s="150"/>
      <c r="CM638" s="150"/>
      <c r="CN638" s="150"/>
      <c r="CO638" s="150"/>
      <c r="CP638" s="150"/>
      <c r="CQ638" s="150"/>
      <c r="CR638" s="150"/>
      <c r="CS638" s="150"/>
      <c r="CT638" s="150"/>
      <c r="CU638" s="150"/>
      <c r="CV638" s="150"/>
      <c r="CW638" s="150"/>
      <c r="CX638" s="150"/>
      <c r="CY638" s="150"/>
      <c r="CZ638" s="150"/>
      <c r="DA638" s="150"/>
      <c r="DB638" s="150"/>
      <c r="DC638" s="150"/>
      <c r="DD638" s="150"/>
      <c r="DE638" s="150"/>
      <c r="DF638" s="150"/>
      <c r="DG638" s="150"/>
      <c r="DH638" s="150"/>
      <c r="DI638" s="150"/>
      <c r="DJ638" s="150"/>
      <c r="DK638" s="150"/>
      <c r="DL638" s="150"/>
      <c r="DM638" s="150"/>
      <c r="DN638" s="150"/>
      <c r="DO638" s="150"/>
      <c r="DP638" s="150"/>
      <c r="DQ638" s="150"/>
    </row>
    <row r="639" spans="1:121" s="151" customFormat="1" ht="37.5" customHeight="1" x14ac:dyDescent="0.25">
      <c r="A639" s="639"/>
      <c r="B639" s="640"/>
      <c r="C639" s="661" t="s">
        <v>574</v>
      </c>
      <c r="D639" s="662"/>
      <c r="E639" s="662"/>
      <c r="F639" s="662"/>
      <c r="G639" s="663"/>
      <c r="H639" s="212"/>
      <c r="I639" s="212"/>
      <c r="J639" s="212" t="s">
        <v>1042</v>
      </c>
      <c r="K639" s="212" t="s">
        <v>623</v>
      </c>
      <c r="L639" s="212" t="s">
        <v>751</v>
      </c>
      <c r="M639" s="147"/>
      <c r="N639" s="253"/>
      <c r="O639" s="253"/>
      <c r="P639" s="253">
        <v>0</v>
      </c>
      <c r="Q639" s="253">
        <v>50</v>
      </c>
      <c r="R639" s="253">
        <v>0</v>
      </c>
      <c r="S639" s="253">
        <v>0</v>
      </c>
      <c r="T639" s="171">
        <v>2</v>
      </c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50"/>
      <c r="BS639" s="150"/>
      <c r="BT639" s="150"/>
      <c r="BU639" s="150"/>
      <c r="BV639" s="150"/>
      <c r="BW639" s="150"/>
      <c r="BX639" s="150"/>
      <c r="BY639" s="150"/>
      <c r="BZ639" s="150"/>
      <c r="CA639" s="150"/>
      <c r="CB639" s="150"/>
      <c r="CC639" s="150"/>
      <c r="CD639" s="150"/>
      <c r="CE639" s="150"/>
      <c r="CF639" s="150"/>
      <c r="CG639" s="150"/>
      <c r="CH639" s="150"/>
      <c r="CI639" s="150"/>
      <c r="CJ639" s="150"/>
      <c r="CK639" s="150"/>
      <c r="CL639" s="150"/>
      <c r="CM639" s="150"/>
      <c r="CN639" s="150"/>
      <c r="CO639" s="150"/>
      <c r="CP639" s="150"/>
      <c r="CQ639" s="150"/>
      <c r="CR639" s="150"/>
      <c r="CS639" s="150"/>
      <c r="CT639" s="150"/>
      <c r="CU639" s="150"/>
      <c r="CV639" s="150"/>
      <c r="CW639" s="150"/>
      <c r="CX639" s="150"/>
      <c r="CY639" s="150"/>
      <c r="CZ639" s="150"/>
      <c r="DA639" s="150"/>
      <c r="DB639" s="150"/>
      <c r="DC639" s="150"/>
      <c r="DD639" s="150"/>
      <c r="DE639" s="150"/>
      <c r="DF639" s="150"/>
      <c r="DG639" s="150"/>
      <c r="DH639" s="150"/>
      <c r="DI639" s="150"/>
      <c r="DJ639" s="150"/>
      <c r="DK639" s="150"/>
      <c r="DL639" s="150"/>
      <c r="DM639" s="150"/>
      <c r="DN639" s="150"/>
      <c r="DO639" s="150"/>
      <c r="DP639" s="150"/>
      <c r="DQ639" s="150"/>
    </row>
    <row r="640" spans="1:121" s="151" customFormat="1" ht="84.75" customHeight="1" x14ac:dyDescent="0.25">
      <c r="A640" s="187" t="s">
        <v>318</v>
      </c>
      <c r="B640" s="187" t="s">
        <v>1133</v>
      </c>
      <c r="C640" s="241" t="s">
        <v>1044</v>
      </c>
      <c r="D640" s="39" t="s">
        <v>1004</v>
      </c>
      <c r="E640" s="193" t="s">
        <v>178</v>
      </c>
      <c r="F640" s="48" t="s">
        <v>660</v>
      </c>
      <c r="G640" s="48" t="s">
        <v>1018</v>
      </c>
      <c r="H640" s="212" t="s">
        <v>491</v>
      </c>
      <c r="I640" s="212" t="s">
        <v>491</v>
      </c>
      <c r="J640" s="212" t="s">
        <v>1043</v>
      </c>
      <c r="K640" s="212"/>
      <c r="L640" s="212"/>
      <c r="M640" s="256"/>
      <c r="N640" s="257"/>
      <c r="O640" s="257"/>
      <c r="P640" s="253">
        <f>P641</f>
        <v>0</v>
      </c>
      <c r="Q640" s="253">
        <f t="shared" ref="Q640" si="51">Q641</f>
        <v>50</v>
      </c>
      <c r="R640" s="253">
        <f t="shared" ref="R640" si="52">R641</f>
        <v>0</v>
      </c>
      <c r="S640" s="253">
        <f t="shared" ref="S640" si="53">S641</f>
        <v>0</v>
      </c>
      <c r="T640" s="171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50"/>
      <c r="BS640" s="150"/>
      <c r="BT640" s="150"/>
      <c r="BU640" s="150"/>
      <c r="BV640" s="150"/>
      <c r="BW640" s="150"/>
      <c r="BX640" s="150"/>
      <c r="BY640" s="150"/>
      <c r="BZ640" s="150"/>
      <c r="CA640" s="150"/>
      <c r="CB640" s="150"/>
      <c r="CC640" s="150"/>
      <c r="CD640" s="150"/>
      <c r="CE640" s="150"/>
      <c r="CF640" s="150"/>
      <c r="CG640" s="150"/>
      <c r="CH640" s="150"/>
      <c r="CI640" s="150"/>
      <c r="CJ640" s="150"/>
      <c r="CK640" s="150"/>
      <c r="CL640" s="150"/>
      <c r="CM640" s="150"/>
      <c r="CN640" s="150"/>
      <c r="CO640" s="150"/>
      <c r="CP640" s="150"/>
      <c r="CQ640" s="150"/>
      <c r="CR640" s="150"/>
      <c r="CS640" s="150"/>
      <c r="CT640" s="150"/>
      <c r="CU640" s="150"/>
      <c r="CV640" s="150"/>
      <c r="CW640" s="150"/>
      <c r="CX640" s="150"/>
      <c r="CY640" s="150"/>
      <c r="CZ640" s="150"/>
      <c r="DA640" s="150"/>
      <c r="DB640" s="150"/>
      <c r="DC640" s="150"/>
      <c r="DD640" s="150"/>
      <c r="DE640" s="150"/>
      <c r="DF640" s="150"/>
      <c r="DG640" s="150"/>
      <c r="DH640" s="150"/>
      <c r="DI640" s="150"/>
      <c r="DJ640" s="150"/>
      <c r="DK640" s="150"/>
      <c r="DL640" s="150"/>
      <c r="DM640" s="150"/>
      <c r="DN640" s="150"/>
      <c r="DO640" s="150"/>
      <c r="DP640" s="150"/>
      <c r="DQ640" s="150"/>
    </row>
    <row r="641" spans="1:136" s="151" customFormat="1" ht="30.75" customHeight="1" x14ac:dyDescent="0.25">
      <c r="A641" s="639"/>
      <c r="B641" s="640"/>
      <c r="C641" s="661" t="s">
        <v>574</v>
      </c>
      <c r="D641" s="662"/>
      <c r="E641" s="662"/>
      <c r="F641" s="662"/>
      <c r="G641" s="663"/>
      <c r="H641" s="212"/>
      <c r="I641" s="212"/>
      <c r="J641" s="212" t="s">
        <v>1043</v>
      </c>
      <c r="K641" s="212" t="s">
        <v>623</v>
      </c>
      <c r="L641" s="212" t="s">
        <v>751</v>
      </c>
      <c r="M641" s="147"/>
      <c r="N641" s="253"/>
      <c r="O641" s="253"/>
      <c r="P641" s="253">
        <v>0</v>
      </c>
      <c r="Q641" s="253">
        <v>50</v>
      </c>
      <c r="R641" s="253">
        <v>0</v>
      </c>
      <c r="S641" s="253">
        <v>0</v>
      </c>
      <c r="T641" s="171">
        <v>2</v>
      </c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50"/>
      <c r="BS641" s="150"/>
      <c r="BT641" s="150"/>
      <c r="BU641" s="150"/>
      <c r="BV641" s="150"/>
      <c r="BW641" s="150"/>
      <c r="BX641" s="150"/>
      <c r="BY641" s="150"/>
      <c r="BZ641" s="150"/>
      <c r="CA641" s="150"/>
      <c r="CB641" s="150"/>
      <c r="CC641" s="150"/>
      <c r="CD641" s="150"/>
      <c r="CE641" s="150"/>
      <c r="CF641" s="150"/>
      <c r="CG641" s="150"/>
      <c r="CH641" s="150"/>
      <c r="CI641" s="150"/>
      <c r="CJ641" s="150"/>
      <c r="CK641" s="150"/>
      <c r="CL641" s="150"/>
      <c r="CM641" s="150"/>
      <c r="CN641" s="150"/>
      <c r="CO641" s="150"/>
      <c r="CP641" s="150"/>
      <c r="CQ641" s="150"/>
      <c r="CR641" s="150"/>
      <c r="CS641" s="150"/>
      <c r="CT641" s="150"/>
      <c r="CU641" s="150"/>
      <c r="CV641" s="150"/>
      <c r="CW641" s="150"/>
      <c r="CX641" s="150"/>
      <c r="CY641" s="150"/>
      <c r="CZ641" s="150"/>
      <c r="DA641" s="150"/>
      <c r="DB641" s="150"/>
      <c r="DC641" s="150"/>
      <c r="DD641" s="150"/>
      <c r="DE641" s="150"/>
      <c r="DF641" s="150"/>
      <c r="DG641" s="150"/>
      <c r="DH641" s="150"/>
      <c r="DI641" s="150"/>
      <c r="DJ641" s="150"/>
      <c r="DK641" s="150"/>
      <c r="DL641" s="150"/>
      <c r="DM641" s="150"/>
      <c r="DN641" s="150"/>
      <c r="DO641" s="150"/>
      <c r="DP641" s="150"/>
      <c r="DQ641" s="150"/>
    </row>
    <row r="642" spans="1:136" s="8" customFormat="1" ht="87.75" customHeight="1" x14ac:dyDescent="0.25">
      <c r="A642" s="187" t="s">
        <v>318</v>
      </c>
      <c r="B642" s="187" t="s">
        <v>1134</v>
      </c>
      <c r="C642" s="241" t="s">
        <v>677</v>
      </c>
      <c r="D642" s="242" t="s">
        <v>1019</v>
      </c>
      <c r="E642" s="193" t="s">
        <v>178</v>
      </c>
      <c r="F642" s="48" t="s">
        <v>660</v>
      </c>
      <c r="G642" s="48" t="s">
        <v>1018</v>
      </c>
      <c r="H642" s="212" t="s">
        <v>491</v>
      </c>
      <c r="I642" s="212" t="s">
        <v>491</v>
      </c>
      <c r="J642" s="212" t="s">
        <v>678</v>
      </c>
      <c r="K642" s="212"/>
      <c r="L642" s="212"/>
      <c r="M642" s="256"/>
      <c r="N642" s="257">
        <f>N643</f>
        <v>10</v>
      </c>
      <c r="O642" s="257">
        <f>O643</f>
        <v>10</v>
      </c>
      <c r="P642" s="253"/>
      <c r="Q642" s="253"/>
      <c r="R642" s="253"/>
      <c r="S642" s="253"/>
      <c r="T642" s="171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24"/>
      <c r="DS642" s="124"/>
      <c r="DT642" s="124"/>
      <c r="DU642" s="124"/>
      <c r="DV642" s="124"/>
      <c r="DW642" s="124"/>
      <c r="DX642" s="124"/>
      <c r="DY642" s="124"/>
      <c r="DZ642" s="124"/>
      <c r="EA642" s="124"/>
      <c r="EB642" s="124"/>
      <c r="EC642" s="124"/>
      <c r="ED642" s="124"/>
      <c r="EE642" s="124"/>
      <c r="EF642" s="124"/>
    </row>
    <row r="643" spans="1:136" s="8" customFormat="1" ht="26.25" customHeight="1" x14ac:dyDescent="0.25">
      <c r="A643" s="639"/>
      <c r="B643" s="640"/>
      <c r="C643" s="661" t="s">
        <v>574</v>
      </c>
      <c r="D643" s="662"/>
      <c r="E643" s="662"/>
      <c r="F643" s="662"/>
      <c r="G643" s="663"/>
      <c r="H643" s="212"/>
      <c r="I643" s="212"/>
      <c r="J643" s="212" t="s">
        <v>678</v>
      </c>
      <c r="K643" s="212" t="s">
        <v>623</v>
      </c>
      <c r="L643" s="212" t="s">
        <v>751</v>
      </c>
      <c r="M643" s="147"/>
      <c r="N643" s="253">
        <v>10</v>
      </c>
      <c r="O643" s="253">
        <v>10</v>
      </c>
      <c r="P643" s="253"/>
      <c r="Q643" s="253"/>
      <c r="R643" s="253"/>
      <c r="S643" s="253"/>
      <c r="T643" s="171">
        <v>2</v>
      </c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24"/>
      <c r="DS643" s="124"/>
      <c r="DT643" s="124"/>
      <c r="DU643" s="124"/>
      <c r="DV643" s="124"/>
      <c r="DW643" s="124"/>
      <c r="DX643" s="124"/>
      <c r="DY643" s="124"/>
      <c r="DZ643" s="124"/>
      <c r="EA643" s="124"/>
      <c r="EB643" s="124"/>
      <c r="EC643" s="124"/>
      <c r="ED643" s="124"/>
      <c r="EE643" s="124"/>
      <c r="EF643" s="124"/>
    </row>
    <row r="644" spans="1:136" s="12" customFormat="1" ht="70.5" hidden="1" customHeight="1" x14ac:dyDescent="0.25">
      <c r="A644" s="684" t="s">
        <v>318</v>
      </c>
      <c r="B644" s="689" t="s">
        <v>389</v>
      </c>
      <c r="C644" s="670" t="s">
        <v>260</v>
      </c>
      <c r="D644" s="241" t="s">
        <v>592</v>
      </c>
      <c r="E644" s="173" t="s">
        <v>178</v>
      </c>
      <c r="F644" s="83" t="s">
        <v>2</v>
      </c>
      <c r="G644" s="83" t="s">
        <v>321</v>
      </c>
      <c r="H644" s="455" t="s">
        <v>64</v>
      </c>
      <c r="I644" s="455" t="s">
        <v>322</v>
      </c>
      <c r="J644" s="455" t="s">
        <v>3</v>
      </c>
      <c r="K644" s="455"/>
      <c r="L644" s="455"/>
      <c r="M644" s="256"/>
      <c r="N644" s="456">
        <f>N646</f>
        <v>0</v>
      </c>
      <c r="O644" s="456">
        <f>O646</f>
        <v>0</v>
      </c>
      <c r="P644" s="456"/>
      <c r="Q644" s="456"/>
      <c r="R644" s="456"/>
      <c r="S644" s="456"/>
      <c r="T644" s="480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24"/>
      <c r="DS644" s="124"/>
      <c r="DT644" s="124"/>
      <c r="DU644" s="124"/>
      <c r="DV644" s="124"/>
      <c r="DW644" s="124"/>
      <c r="DX644" s="124"/>
      <c r="DY644" s="124"/>
      <c r="DZ644" s="124"/>
      <c r="EA644" s="124"/>
      <c r="EB644" s="124"/>
      <c r="EC644" s="124"/>
      <c r="ED644" s="124"/>
      <c r="EE644" s="124"/>
      <c r="EF644" s="124"/>
    </row>
    <row r="645" spans="1:136" s="12" customFormat="1" ht="71.25" hidden="1" customHeight="1" x14ac:dyDescent="0.25">
      <c r="A645" s="684"/>
      <c r="B645" s="689"/>
      <c r="C645" s="671"/>
      <c r="D645" s="242" t="s">
        <v>259</v>
      </c>
      <c r="E645" s="193" t="s">
        <v>178</v>
      </c>
      <c r="F645" s="48" t="s">
        <v>2</v>
      </c>
      <c r="G645" s="48" t="s">
        <v>659</v>
      </c>
      <c r="H645" s="454"/>
      <c r="I645" s="454"/>
      <c r="J645" s="454"/>
      <c r="K645" s="454"/>
      <c r="L645" s="454"/>
      <c r="M645" s="456"/>
      <c r="N645" s="458"/>
      <c r="O645" s="458"/>
      <c r="P645" s="458"/>
      <c r="Q645" s="458"/>
      <c r="R645" s="458"/>
      <c r="S645" s="458"/>
      <c r="T645" s="482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24"/>
      <c r="DS645" s="124"/>
      <c r="DT645" s="124"/>
      <c r="DU645" s="124"/>
      <c r="DV645" s="124"/>
      <c r="DW645" s="124"/>
      <c r="DX645" s="124"/>
      <c r="DY645" s="124"/>
      <c r="DZ645" s="124"/>
      <c r="EA645" s="124"/>
      <c r="EB645" s="124"/>
      <c r="EC645" s="124"/>
      <c r="ED645" s="124"/>
      <c r="EE645" s="124"/>
      <c r="EF645" s="124"/>
    </row>
    <row r="646" spans="1:136" s="12" customFormat="1" ht="18" hidden="1" customHeight="1" x14ac:dyDescent="0.25">
      <c r="A646" s="664"/>
      <c r="B646" s="664"/>
      <c r="C646" s="652" t="s">
        <v>449</v>
      </c>
      <c r="D646" s="652"/>
      <c r="E646" s="665"/>
      <c r="F646" s="665"/>
      <c r="G646" s="665"/>
      <c r="H646" s="187" t="s">
        <v>64</v>
      </c>
      <c r="I646" s="187" t="s">
        <v>322</v>
      </c>
      <c r="J646" s="187" t="s">
        <v>3</v>
      </c>
      <c r="K646" s="187" t="s">
        <v>65</v>
      </c>
      <c r="L646" s="187" t="s">
        <v>403</v>
      </c>
      <c r="M646" s="457"/>
      <c r="N646" s="256">
        <v>0</v>
      </c>
      <c r="O646" s="256">
        <v>0</v>
      </c>
      <c r="P646" s="256"/>
      <c r="Q646" s="256"/>
      <c r="R646" s="256"/>
      <c r="S646" s="256"/>
      <c r="T646" s="176">
        <v>3</v>
      </c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24"/>
      <c r="DS646" s="124"/>
      <c r="DT646" s="124"/>
      <c r="DU646" s="124"/>
      <c r="DV646" s="124"/>
      <c r="DW646" s="124"/>
      <c r="DX646" s="124"/>
      <c r="DY646" s="124"/>
      <c r="DZ646" s="124"/>
      <c r="EA646" s="124"/>
      <c r="EB646" s="124"/>
      <c r="EC646" s="124"/>
      <c r="ED646" s="124"/>
      <c r="EE646" s="124"/>
      <c r="EF646" s="124"/>
    </row>
    <row r="647" spans="1:136" s="131" customFormat="1" ht="87.75" customHeight="1" x14ac:dyDescent="0.25">
      <c r="A647" s="187" t="s">
        <v>318</v>
      </c>
      <c r="B647" s="187" t="s">
        <v>1135</v>
      </c>
      <c r="C647" s="241" t="s">
        <v>846</v>
      </c>
      <c r="D647" s="242" t="s">
        <v>1019</v>
      </c>
      <c r="E647" s="193" t="s">
        <v>178</v>
      </c>
      <c r="F647" s="48" t="s">
        <v>660</v>
      </c>
      <c r="G647" s="48" t="s">
        <v>1018</v>
      </c>
      <c r="H647" s="212" t="s">
        <v>491</v>
      </c>
      <c r="I647" s="212" t="s">
        <v>491</v>
      </c>
      <c r="J647" s="212" t="s">
        <v>847</v>
      </c>
      <c r="K647" s="212"/>
      <c r="L647" s="212"/>
      <c r="M647" s="458"/>
      <c r="N647" s="257">
        <f>N648</f>
        <v>160</v>
      </c>
      <c r="O647" s="257">
        <f>O648</f>
        <v>135.86699999999999</v>
      </c>
      <c r="P647" s="253"/>
      <c r="Q647" s="253"/>
      <c r="R647" s="253"/>
      <c r="S647" s="253"/>
      <c r="T647" s="171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30"/>
      <c r="BS647" s="130"/>
      <c r="BT647" s="130"/>
      <c r="BU647" s="130"/>
      <c r="BV647" s="130"/>
      <c r="BW647" s="130"/>
      <c r="BX647" s="130"/>
      <c r="BY647" s="130"/>
      <c r="BZ647" s="130"/>
      <c r="CA647" s="130"/>
      <c r="CB647" s="130"/>
      <c r="CC647" s="130"/>
      <c r="CD647" s="130"/>
      <c r="CE647" s="130"/>
      <c r="CF647" s="130"/>
      <c r="CG647" s="130"/>
      <c r="CH647" s="130"/>
      <c r="CI647" s="130"/>
      <c r="CJ647" s="130"/>
      <c r="CK647" s="130"/>
      <c r="CL647" s="130"/>
      <c r="CM647" s="130"/>
      <c r="CN647" s="130"/>
      <c r="CO647" s="130"/>
      <c r="CP647" s="130"/>
      <c r="CQ647" s="130"/>
      <c r="CR647" s="130"/>
      <c r="CS647" s="130"/>
      <c r="CT647" s="130"/>
      <c r="CU647" s="130"/>
      <c r="CV647" s="130"/>
      <c r="CW647" s="130"/>
      <c r="CX647" s="130"/>
      <c r="CY647" s="130"/>
      <c r="CZ647" s="130"/>
      <c r="DA647" s="130"/>
      <c r="DB647" s="130"/>
      <c r="DC647" s="130"/>
      <c r="DD647" s="130"/>
      <c r="DE647" s="130"/>
      <c r="DF647" s="130"/>
      <c r="DG647" s="130"/>
      <c r="DH647" s="130"/>
      <c r="DI647" s="130"/>
      <c r="DJ647" s="130"/>
      <c r="DK647" s="130"/>
      <c r="DL647" s="130"/>
      <c r="DM647" s="130"/>
      <c r="DN647" s="130"/>
      <c r="DO647" s="130"/>
      <c r="DP647" s="130"/>
      <c r="DQ647" s="130"/>
    </row>
    <row r="648" spans="1:136" s="131" customFormat="1" ht="26.25" customHeight="1" x14ac:dyDescent="0.25">
      <c r="A648" s="639"/>
      <c r="B648" s="640"/>
      <c r="C648" s="661" t="s">
        <v>574</v>
      </c>
      <c r="D648" s="662"/>
      <c r="E648" s="662"/>
      <c r="F648" s="662"/>
      <c r="G648" s="663"/>
      <c r="H648" s="212"/>
      <c r="I648" s="212"/>
      <c r="J648" s="212" t="s">
        <v>847</v>
      </c>
      <c r="K648" s="212" t="s">
        <v>623</v>
      </c>
      <c r="L648" s="212" t="s">
        <v>751</v>
      </c>
      <c r="M648" s="256"/>
      <c r="N648" s="253">
        <v>160</v>
      </c>
      <c r="O648" s="253">
        <v>135.86699999999999</v>
      </c>
      <c r="P648" s="253"/>
      <c r="Q648" s="253"/>
      <c r="R648" s="253"/>
      <c r="S648" s="253"/>
      <c r="T648" s="171">
        <v>2</v>
      </c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30"/>
      <c r="BS648" s="130"/>
      <c r="BT648" s="130"/>
      <c r="BU648" s="130"/>
      <c r="BV648" s="130"/>
      <c r="BW648" s="130"/>
      <c r="BX648" s="130"/>
      <c r="BY648" s="130"/>
      <c r="BZ648" s="130"/>
      <c r="CA648" s="130"/>
      <c r="CB648" s="130"/>
      <c r="CC648" s="130"/>
      <c r="CD648" s="130"/>
      <c r="CE648" s="130"/>
      <c r="CF648" s="130"/>
      <c r="CG648" s="130"/>
      <c r="CH648" s="130"/>
      <c r="CI648" s="130"/>
      <c r="CJ648" s="130"/>
      <c r="CK648" s="130"/>
      <c r="CL648" s="130"/>
      <c r="CM648" s="130"/>
      <c r="CN648" s="130"/>
      <c r="CO648" s="130"/>
      <c r="CP648" s="130"/>
      <c r="CQ648" s="130"/>
      <c r="CR648" s="130"/>
      <c r="CS648" s="130"/>
      <c r="CT648" s="130"/>
      <c r="CU648" s="130"/>
      <c r="CV648" s="130"/>
      <c r="CW648" s="130"/>
      <c r="CX648" s="130"/>
      <c r="CY648" s="130"/>
      <c r="CZ648" s="130"/>
      <c r="DA648" s="130"/>
      <c r="DB648" s="130"/>
      <c r="DC648" s="130"/>
      <c r="DD648" s="130"/>
      <c r="DE648" s="130"/>
      <c r="DF648" s="130"/>
      <c r="DG648" s="130"/>
      <c r="DH648" s="130"/>
      <c r="DI648" s="130"/>
      <c r="DJ648" s="130"/>
      <c r="DK648" s="130"/>
      <c r="DL648" s="130"/>
      <c r="DM648" s="130"/>
      <c r="DN648" s="130"/>
      <c r="DO648" s="130"/>
      <c r="DP648" s="130"/>
      <c r="DQ648" s="130"/>
    </row>
    <row r="649" spans="1:136" s="27" customFormat="1" ht="93" customHeight="1" x14ac:dyDescent="0.25">
      <c r="A649" s="455" t="s">
        <v>318</v>
      </c>
      <c r="B649" s="455" t="s">
        <v>904</v>
      </c>
      <c r="C649" s="736" t="s">
        <v>794</v>
      </c>
      <c r="D649" s="190" t="s">
        <v>831</v>
      </c>
      <c r="E649" s="173" t="s">
        <v>178</v>
      </c>
      <c r="F649" s="174">
        <v>42870</v>
      </c>
      <c r="G649" s="174" t="s">
        <v>321</v>
      </c>
      <c r="H649" s="468" t="s">
        <v>64</v>
      </c>
      <c r="I649" s="455" t="s">
        <v>322</v>
      </c>
      <c r="J649" s="455" t="s">
        <v>787</v>
      </c>
      <c r="K649" s="455"/>
      <c r="L649" s="455"/>
      <c r="M649" s="456"/>
      <c r="N649" s="459">
        <f>N651</f>
        <v>100</v>
      </c>
      <c r="O649" s="459">
        <f>O651</f>
        <v>100</v>
      </c>
      <c r="P649" s="456"/>
      <c r="Q649" s="456"/>
      <c r="R649" s="456"/>
      <c r="S649" s="456"/>
      <c r="T649" s="480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</row>
    <row r="650" spans="1:136" s="27" customFormat="1" ht="81.75" customHeight="1" x14ac:dyDescent="0.25">
      <c r="A650" s="454"/>
      <c r="B650" s="454"/>
      <c r="C650" s="737"/>
      <c r="D650" s="192" t="s">
        <v>1020</v>
      </c>
      <c r="E650" s="193" t="s">
        <v>178</v>
      </c>
      <c r="F650" s="48" t="s">
        <v>660</v>
      </c>
      <c r="G650" s="48" t="s">
        <v>1018</v>
      </c>
      <c r="H650" s="470"/>
      <c r="I650" s="454"/>
      <c r="J650" s="454"/>
      <c r="K650" s="454"/>
      <c r="L650" s="454"/>
      <c r="M650" s="458"/>
      <c r="N650" s="461"/>
      <c r="O650" s="461"/>
      <c r="P650" s="458"/>
      <c r="Q650" s="458"/>
      <c r="R650" s="458"/>
      <c r="S650" s="458"/>
      <c r="T650" s="482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</row>
    <row r="651" spans="1:136" s="27" customFormat="1" ht="23.25" customHeight="1" x14ac:dyDescent="0.25">
      <c r="A651" s="225"/>
      <c r="B651" s="226"/>
      <c r="C651" s="636" t="s">
        <v>337</v>
      </c>
      <c r="D651" s="729"/>
      <c r="E651" s="729"/>
      <c r="F651" s="729"/>
      <c r="G651" s="730"/>
      <c r="H651" s="187" t="s">
        <v>64</v>
      </c>
      <c r="I651" s="187" t="s">
        <v>322</v>
      </c>
      <c r="J651" s="187" t="s">
        <v>787</v>
      </c>
      <c r="K651" s="187" t="s">
        <v>498</v>
      </c>
      <c r="L651" s="187" t="s">
        <v>751</v>
      </c>
      <c r="M651" s="253"/>
      <c r="N651" s="256">
        <v>100</v>
      </c>
      <c r="O651" s="256">
        <v>100</v>
      </c>
      <c r="P651" s="256"/>
      <c r="Q651" s="256"/>
      <c r="R651" s="256"/>
      <c r="S651" s="256"/>
      <c r="T651" s="176">
        <v>1</v>
      </c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</row>
    <row r="652" spans="1:136" s="9" customFormat="1" ht="110.25" customHeight="1" x14ac:dyDescent="0.25">
      <c r="A652" s="753">
        <v>603</v>
      </c>
      <c r="B652" s="641" t="s">
        <v>1136</v>
      </c>
      <c r="C652" s="690" t="s">
        <v>643</v>
      </c>
      <c r="D652" s="85" t="s">
        <v>830</v>
      </c>
      <c r="E652" s="173" t="s">
        <v>178</v>
      </c>
      <c r="F652" s="83" t="s">
        <v>660</v>
      </c>
      <c r="G652" s="83" t="s">
        <v>321</v>
      </c>
      <c r="H652" s="455" t="s">
        <v>64</v>
      </c>
      <c r="I652" s="455" t="s">
        <v>322</v>
      </c>
      <c r="J652" s="455" t="s">
        <v>902</v>
      </c>
      <c r="K652" s="455"/>
      <c r="L652" s="455"/>
      <c r="M652" s="456">
        <f>M654</f>
        <v>23</v>
      </c>
      <c r="N652" s="456"/>
      <c r="O652" s="456"/>
      <c r="P652" s="456"/>
      <c r="Q652" s="456"/>
      <c r="R652" s="456"/>
      <c r="S652" s="456"/>
      <c r="T652" s="480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24"/>
      <c r="DS652" s="124"/>
      <c r="DT652" s="124"/>
      <c r="DU652" s="124"/>
      <c r="DV652" s="124"/>
      <c r="DW652" s="124"/>
      <c r="DX652" s="124"/>
      <c r="DY652" s="124"/>
      <c r="DZ652" s="124"/>
      <c r="EA652" s="124"/>
      <c r="EB652" s="124"/>
      <c r="EC652" s="124"/>
      <c r="ED652" s="124"/>
      <c r="EE652" s="124"/>
      <c r="EF652" s="124"/>
    </row>
    <row r="653" spans="1:136" s="9" customFormat="1" ht="65.25" customHeight="1" x14ac:dyDescent="0.25">
      <c r="A653" s="454"/>
      <c r="B653" s="642"/>
      <c r="C653" s="691"/>
      <c r="D653" s="242" t="s">
        <v>1021</v>
      </c>
      <c r="E653" s="193" t="s">
        <v>178</v>
      </c>
      <c r="F653" s="48" t="s">
        <v>660</v>
      </c>
      <c r="G653" s="48" t="s">
        <v>1018</v>
      </c>
      <c r="H653" s="454"/>
      <c r="I653" s="454"/>
      <c r="J653" s="454"/>
      <c r="K653" s="454"/>
      <c r="L653" s="454"/>
      <c r="M653" s="458"/>
      <c r="N653" s="458"/>
      <c r="O653" s="458"/>
      <c r="P653" s="458"/>
      <c r="Q653" s="458"/>
      <c r="R653" s="458"/>
      <c r="S653" s="458"/>
      <c r="T653" s="482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24"/>
      <c r="DS653" s="124"/>
      <c r="DT653" s="124"/>
      <c r="DU653" s="124"/>
      <c r="DV653" s="124"/>
      <c r="DW653" s="124"/>
      <c r="DX653" s="124"/>
      <c r="DY653" s="124"/>
      <c r="DZ653" s="124"/>
      <c r="EA653" s="124"/>
      <c r="EB653" s="124"/>
      <c r="EC653" s="124"/>
      <c r="ED653" s="124"/>
      <c r="EE653" s="124"/>
      <c r="EF653" s="124"/>
    </row>
    <row r="654" spans="1:136" s="9" customFormat="1" ht="20.25" customHeight="1" x14ac:dyDescent="0.25">
      <c r="A654" s="664"/>
      <c r="B654" s="664"/>
      <c r="C654" s="652" t="s">
        <v>698</v>
      </c>
      <c r="D654" s="652"/>
      <c r="E654" s="665"/>
      <c r="F654" s="665"/>
      <c r="G654" s="665"/>
      <c r="H654" s="187" t="s">
        <v>64</v>
      </c>
      <c r="I654" s="187" t="s">
        <v>322</v>
      </c>
      <c r="J654" s="187" t="s">
        <v>902</v>
      </c>
      <c r="K654" s="187" t="s">
        <v>65</v>
      </c>
      <c r="L654" s="187" t="s">
        <v>751</v>
      </c>
      <c r="M654" s="256">
        <v>23</v>
      </c>
      <c r="N654" s="256"/>
      <c r="O654" s="256"/>
      <c r="P654" s="256"/>
      <c r="Q654" s="256"/>
      <c r="R654" s="256"/>
      <c r="S654" s="256"/>
      <c r="T654" s="176">
        <v>3</v>
      </c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24"/>
      <c r="DS654" s="124"/>
      <c r="DT654" s="124"/>
      <c r="DU654" s="124"/>
      <c r="DV654" s="124"/>
      <c r="DW654" s="124"/>
      <c r="DX654" s="124"/>
      <c r="DY654" s="124"/>
      <c r="DZ654" s="124"/>
      <c r="EA654" s="124"/>
      <c r="EB654" s="124"/>
      <c r="EC654" s="124"/>
      <c r="ED654" s="124"/>
      <c r="EE654" s="124"/>
      <c r="EF654" s="124"/>
    </row>
    <row r="655" spans="1:136" s="12" customFormat="1" ht="72" hidden="1" customHeight="1" x14ac:dyDescent="0.25">
      <c r="A655" s="684" t="s">
        <v>318</v>
      </c>
      <c r="B655" s="689" t="s">
        <v>757</v>
      </c>
      <c r="C655" s="643" t="s">
        <v>146</v>
      </c>
      <c r="D655" s="247" t="s">
        <v>259</v>
      </c>
      <c r="E655" s="173" t="s">
        <v>178</v>
      </c>
      <c r="F655" s="86" t="s">
        <v>2</v>
      </c>
      <c r="G655" s="83" t="s">
        <v>659</v>
      </c>
      <c r="H655" s="455" t="s">
        <v>64</v>
      </c>
      <c r="I655" s="455" t="s">
        <v>322</v>
      </c>
      <c r="J655" s="455" t="s">
        <v>43</v>
      </c>
      <c r="K655" s="455"/>
      <c r="L655" s="455"/>
      <c r="M655" s="456"/>
      <c r="N655" s="456">
        <f>N657</f>
        <v>0</v>
      </c>
      <c r="O655" s="456">
        <f>O657</f>
        <v>0</v>
      </c>
      <c r="P655" s="456"/>
      <c r="Q655" s="456"/>
      <c r="R655" s="456"/>
      <c r="S655" s="456"/>
      <c r="T655" s="480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24"/>
      <c r="DS655" s="124"/>
      <c r="DT655" s="124"/>
      <c r="DU655" s="124"/>
      <c r="DV655" s="124"/>
      <c r="DW655" s="124"/>
      <c r="DX655" s="124"/>
      <c r="DY655" s="124"/>
      <c r="DZ655" s="124"/>
      <c r="EA655" s="124"/>
      <c r="EB655" s="124"/>
      <c r="EC655" s="124"/>
      <c r="ED655" s="124"/>
      <c r="EE655" s="124"/>
      <c r="EF655" s="124"/>
    </row>
    <row r="656" spans="1:136" s="12" customFormat="1" ht="138" hidden="1" customHeight="1" x14ac:dyDescent="0.25">
      <c r="A656" s="684"/>
      <c r="B656" s="689"/>
      <c r="C656" s="643"/>
      <c r="D656" s="206" t="s">
        <v>190</v>
      </c>
      <c r="E656" s="193" t="s">
        <v>178</v>
      </c>
      <c r="F656" s="48" t="s">
        <v>7</v>
      </c>
      <c r="G656" s="48" t="s">
        <v>321</v>
      </c>
      <c r="H656" s="454"/>
      <c r="I656" s="454"/>
      <c r="J656" s="454"/>
      <c r="K656" s="454"/>
      <c r="L656" s="454"/>
      <c r="M656" s="458"/>
      <c r="N656" s="458"/>
      <c r="O656" s="458"/>
      <c r="P656" s="458"/>
      <c r="Q656" s="458"/>
      <c r="R656" s="458"/>
      <c r="S656" s="458"/>
      <c r="T656" s="482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24"/>
      <c r="DS656" s="124"/>
      <c r="DT656" s="124"/>
      <c r="DU656" s="124"/>
      <c r="DV656" s="124"/>
      <c r="DW656" s="124"/>
      <c r="DX656" s="124"/>
      <c r="DY656" s="124"/>
      <c r="DZ656" s="124"/>
      <c r="EA656" s="124"/>
      <c r="EB656" s="124"/>
      <c r="EC656" s="124"/>
      <c r="ED656" s="124"/>
      <c r="EE656" s="124"/>
      <c r="EF656" s="124"/>
    </row>
    <row r="657" spans="1:136" s="12" customFormat="1" ht="18" hidden="1" customHeight="1" x14ac:dyDescent="0.25">
      <c r="A657" s="664"/>
      <c r="B657" s="664"/>
      <c r="C657" s="652" t="s">
        <v>449</v>
      </c>
      <c r="D657" s="665"/>
      <c r="E657" s="653"/>
      <c r="F657" s="665"/>
      <c r="G657" s="665"/>
      <c r="H657" s="187" t="s">
        <v>64</v>
      </c>
      <c r="I657" s="187" t="s">
        <v>322</v>
      </c>
      <c r="J657" s="187" t="s">
        <v>43</v>
      </c>
      <c r="K657" s="187" t="s">
        <v>65</v>
      </c>
      <c r="L657" s="187" t="s">
        <v>403</v>
      </c>
      <c r="M657" s="256"/>
      <c r="N657" s="256">
        <v>0</v>
      </c>
      <c r="O657" s="256">
        <v>0</v>
      </c>
      <c r="P657" s="256"/>
      <c r="Q657" s="256"/>
      <c r="R657" s="256"/>
      <c r="S657" s="256"/>
      <c r="T657" s="176">
        <v>3</v>
      </c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24"/>
      <c r="DS657" s="124"/>
      <c r="DT657" s="124"/>
      <c r="DU657" s="124"/>
      <c r="DV657" s="124"/>
      <c r="DW657" s="124"/>
      <c r="DX657" s="124"/>
      <c r="DY657" s="124"/>
      <c r="DZ657" s="124"/>
      <c r="EA657" s="124"/>
      <c r="EB657" s="124"/>
      <c r="EC657" s="124"/>
      <c r="ED657" s="124"/>
      <c r="EE657" s="124"/>
      <c r="EF657" s="124"/>
    </row>
    <row r="658" spans="1:136" s="9" customFormat="1" ht="74.25" customHeight="1" x14ac:dyDescent="0.25">
      <c r="A658" s="455" t="s">
        <v>318</v>
      </c>
      <c r="B658" s="641" t="s">
        <v>974</v>
      </c>
      <c r="C658" s="690" t="s">
        <v>643</v>
      </c>
      <c r="D658" s="247" t="s">
        <v>1021</v>
      </c>
      <c r="E658" s="199" t="s">
        <v>178</v>
      </c>
      <c r="F658" s="87" t="s">
        <v>660</v>
      </c>
      <c r="G658" s="83" t="s">
        <v>1018</v>
      </c>
      <c r="H658" s="468" t="s">
        <v>64</v>
      </c>
      <c r="I658" s="455" t="s">
        <v>322</v>
      </c>
      <c r="J658" s="455" t="s">
        <v>756</v>
      </c>
      <c r="K658" s="455"/>
      <c r="L658" s="455"/>
      <c r="M658" s="456">
        <f>M660</f>
        <v>1.3</v>
      </c>
      <c r="N658" s="456"/>
      <c r="O658" s="456"/>
      <c r="P658" s="456"/>
      <c r="Q658" s="456"/>
      <c r="R658" s="456"/>
      <c r="S658" s="456"/>
      <c r="T658" s="480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24"/>
      <c r="DS658" s="124"/>
      <c r="DT658" s="124"/>
      <c r="DU658" s="124"/>
      <c r="DV658" s="124"/>
      <c r="DW658" s="124"/>
      <c r="DX658" s="124"/>
      <c r="DY658" s="124"/>
      <c r="DZ658" s="124"/>
      <c r="EA658" s="124"/>
      <c r="EB658" s="124"/>
      <c r="EC658" s="124"/>
      <c r="ED658" s="124"/>
      <c r="EE658" s="124"/>
      <c r="EF658" s="124"/>
    </row>
    <row r="659" spans="1:136" s="9" customFormat="1" ht="132" customHeight="1" x14ac:dyDescent="0.25">
      <c r="A659" s="454"/>
      <c r="B659" s="642"/>
      <c r="C659" s="691"/>
      <c r="D659" s="79" t="s">
        <v>817</v>
      </c>
      <c r="E659" s="88" t="s">
        <v>178</v>
      </c>
      <c r="F659" s="89" t="s">
        <v>478</v>
      </c>
      <c r="G659" s="48" t="s">
        <v>321</v>
      </c>
      <c r="H659" s="470"/>
      <c r="I659" s="454"/>
      <c r="J659" s="454"/>
      <c r="K659" s="454"/>
      <c r="L659" s="454"/>
      <c r="M659" s="458"/>
      <c r="N659" s="458"/>
      <c r="O659" s="458"/>
      <c r="P659" s="458"/>
      <c r="Q659" s="458"/>
      <c r="R659" s="458"/>
      <c r="S659" s="458"/>
      <c r="T659" s="482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24"/>
      <c r="DS659" s="124"/>
      <c r="DT659" s="124"/>
      <c r="DU659" s="124"/>
      <c r="DV659" s="124"/>
      <c r="DW659" s="124"/>
      <c r="DX659" s="124"/>
      <c r="DY659" s="124"/>
      <c r="DZ659" s="124"/>
      <c r="EA659" s="124"/>
      <c r="EB659" s="124"/>
      <c r="EC659" s="124"/>
      <c r="ED659" s="124"/>
      <c r="EE659" s="124"/>
      <c r="EF659" s="124"/>
    </row>
    <row r="660" spans="1:136" s="9" customFormat="1" ht="18" customHeight="1" x14ac:dyDescent="0.25">
      <c r="A660" s="664"/>
      <c r="B660" s="664"/>
      <c r="C660" s="652" t="s">
        <v>698</v>
      </c>
      <c r="D660" s="738"/>
      <c r="E660" s="653"/>
      <c r="F660" s="653"/>
      <c r="G660" s="653"/>
      <c r="H660" s="187" t="s">
        <v>64</v>
      </c>
      <c r="I660" s="187" t="s">
        <v>322</v>
      </c>
      <c r="J660" s="187" t="s">
        <v>756</v>
      </c>
      <c r="K660" s="187" t="s">
        <v>65</v>
      </c>
      <c r="L660" s="187" t="s">
        <v>751</v>
      </c>
      <c r="M660" s="253">
        <v>1.3</v>
      </c>
      <c r="N660" s="256"/>
      <c r="O660" s="256"/>
      <c r="P660" s="256"/>
      <c r="Q660" s="256"/>
      <c r="R660" s="256"/>
      <c r="S660" s="256"/>
      <c r="T660" s="176">
        <v>3</v>
      </c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24"/>
      <c r="DS660" s="124"/>
      <c r="DT660" s="124"/>
      <c r="DU660" s="124"/>
      <c r="DV660" s="124"/>
      <c r="DW660" s="124"/>
      <c r="DX660" s="124"/>
      <c r="DY660" s="124"/>
      <c r="DZ660" s="124"/>
      <c r="EA660" s="124"/>
      <c r="EB660" s="124"/>
      <c r="EC660" s="124"/>
      <c r="ED660" s="124"/>
      <c r="EE660" s="124"/>
      <c r="EF660" s="124"/>
    </row>
    <row r="661" spans="1:136" s="1" customFormat="1" ht="94.5" hidden="1" customHeight="1" x14ac:dyDescent="0.25">
      <c r="A661" s="684" t="s">
        <v>318</v>
      </c>
      <c r="B661" s="684" t="s">
        <v>169</v>
      </c>
      <c r="C661" s="665" t="s">
        <v>755</v>
      </c>
      <c r="D661" s="241" t="s">
        <v>664</v>
      </c>
      <c r="E661" s="173" t="s">
        <v>178</v>
      </c>
      <c r="F661" s="83" t="s">
        <v>665</v>
      </c>
      <c r="G661" s="83" t="s">
        <v>321</v>
      </c>
      <c r="H661" s="455" t="s">
        <v>64</v>
      </c>
      <c r="I661" s="455" t="s">
        <v>322</v>
      </c>
      <c r="J661" s="455" t="s">
        <v>504</v>
      </c>
      <c r="K661" s="455"/>
      <c r="L661" s="455"/>
      <c r="M661" s="456"/>
      <c r="N661" s="456"/>
      <c r="O661" s="456"/>
      <c r="P661" s="456"/>
      <c r="Q661" s="456"/>
      <c r="R661" s="456"/>
      <c r="S661" s="456"/>
      <c r="T661" s="480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24"/>
      <c r="DS661" s="124"/>
      <c r="DT661" s="124"/>
      <c r="DU661" s="124"/>
      <c r="DV661" s="124"/>
      <c r="DW661" s="124"/>
      <c r="DX661" s="124"/>
      <c r="DY661" s="124"/>
      <c r="DZ661" s="124"/>
      <c r="EA661" s="124"/>
      <c r="EB661" s="124"/>
      <c r="EC661" s="124"/>
      <c r="ED661" s="124"/>
      <c r="EE661" s="124"/>
      <c r="EF661" s="124"/>
    </row>
    <row r="662" spans="1:136" s="1" customFormat="1" ht="59.25" hidden="1" customHeight="1" x14ac:dyDescent="0.25">
      <c r="A662" s="684"/>
      <c r="B662" s="684"/>
      <c r="C662" s="738"/>
      <c r="D662" s="90" t="s">
        <v>259</v>
      </c>
      <c r="E662" s="193" t="s">
        <v>178</v>
      </c>
      <c r="F662" s="91" t="s">
        <v>2</v>
      </c>
      <c r="G662" s="82" t="s">
        <v>777</v>
      </c>
      <c r="H662" s="454"/>
      <c r="I662" s="454"/>
      <c r="J662" s="454"/>
      <c r="K662" s="454"/>
      <c r="L662" s="454"/>
      <c r="M662" s="457"/>
      <c r="N662" s="458"/>
      <c r="O662" s="458"/>
      <c r="P662" s="458"/>
      <c r="Q662" s="458"/>
      <c r="R662" s="458"/>
      <c r="S662" s="458"/>
      <c r="T662" s="482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24"/>
      <c r="DS662" s="124"/>
      <c r="DT662" s="124"/>
      <c r="DU662" s="124"/>
      <c r="DV662" s="124"/>
      <c r="DW662" s="124"/>
      <c r="DX662" s="124"/>
      <c r="DY662" s="124"/>
      <c r="DZ662" s="124"/>
      <c r="EA662" s="124"/>
      <c r="EB662" s="124"/>
      <c r="EC662" s="124"/>
      <c r="ED662" s="124"/>
      <c r="EE662" s="124"/>
      <c r="EF662" s="124"/>
    </row>
    <row r="663" spans="1:136" s="1" customFormat="1" ht="18" hidden="1" customHeight="1" x14ac:dyDescent="0.25">
      <c r="A663" s="664"/>
      <c r="B663" s="664"/>
      <c r="C663" s="652" t="s">
        <v>449</v>
      </c>
      <c r="D663" s="652"/>
      <c r="E663" s="738"/>
      <c r="F663" s="652"/>
      <c r="G663" s="652"/>
      <c r="H663" s="212" t="s">
        <v>64</v>
      </c>
      <c r="I663" s="212" t="s">
        <v>322</v>
      </c>
      <c r="J663" s="212" t="s">
        <v>504</v>
      </c>
      <c r="K663" s="212" t="s">
        <v>65</v>
      </c>
      <c r="L663" s="212" t="s">
        <v>403</v>
      </c>
      <c r="M663" s="458"/>
      <c r="N663" s="253"/>
      <c r="O663" s="253"/>
      <c r="P663" s="253"/>
      <c r="Q663" s="253"/>
      <c r="R663" s="253"/>
      <c r="S663" s="253"/>
      <c r="T663" s="171">
        <v>3</v>
      </c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24"/>
      <c r="DS663" s="124"/>
      <c r="DT663" s="124"/>
      <c r="DU663" s="124"/>
      <c r="DV663" s="124"/>
      <c r="DW663" s="124"/>
      <c r="DX663" s="124"/>
      <c r="DY663" s="124"/>
      <c r="DZ663" s="124"/>
      <c r="EA663" s="124"/>
      <c r="EB663" s="124"/>
      <c r="EC663" s="124"/>
      <c r="ED663" s="124"/>
      <c r="EE663" s="124"/>
      <c r="EF663" s="124"/>
    </row>
    <row r="664" spans="1:136" s="12" customFormat="1" ht="66" hidden="1" customHeight="1" outlineLevel="1" x14ac:dyDescent="0.25">
      <c r="A664" s="753">
        <v>603</v>
      </c>
      <c r="B664" s="641" t="s">
        <v>758</v>
      </c>
      <c r="C664" s="643" t="s">
        <v>261</v>
      </c>
      <c r="D664" s="190" t="s">
        <v>139</v>
      </c>
      <c r="E664" s="173" t="s">
        <v>178</v>
      </c>
      <c r="F664" s="174">
        <v>41320</v>
      </c>
      <c r="G664" s="174" t="s">
        <v>321</v>
      </c>
      <c r="H664" s="212" t="s">
        <v>64</v>
      </c>
      <c r="I664" s="212" t="s">
        <v>322</v>
      </c>
      <c r="J664" s="212" t="s">
        <v>44</v>
      </c>
      <c r="K664" s="455"/>
      <c r="L664" s="455"/>
      <c r="M664" s="253"/>
      <c r="N664" s="253"/>
      <c r="O664" s="253"/>
      <c r="P664" s="462"/>
      <c r="Q664" s="462"/>
      <c r="R664" s="462"/>
      <c r="S664" s="462"/>
      <c r="T664" s="480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24"/>
      <c r="DS664" s="124"/>
      <c r="DT664" s="124"/>
      <c r="DU664" s="124"/>
      <c r="DV664" s="124"/>
      <c r="DW664" s="124"/>
      <c r="DX664" s="124"/>
      <c r="DY664" s="124"/>
      <c r="DZ664" s="124"/>
      <c r="EA664" s="124"/>
      <c r="EB664" s="124"/>
      <c r="EC664" s="124"/>
      <c r="ED664" s="124"/>
      <c r="EE664" s="124"/>
      <c r="EF664" s="124"/>
    </row>
    <row r="665" spans="1:136" s="12" customFormat="1" ht="89.25" hidden="1" customHeight="1" outlineLevel="1" x14ac:dyDescent="0.25">
      <c r="A665" s="454"/>
      <c r="B665" s="642"/>
      <c r="C665" s="643"/>
      <c r="D665" s="242" t="s">
        <v>259</v>
      </c>
      <c r="E665" s="193" t="s">
        <v>178</v>
      </c>
      <c r="F665" s="48" t="s">
        <v>2</v>
      </c>
      <c r="G665" s="48" t="s">
        <v>777</v>
      </c>
      <c r="H665" s="59"/>
      <c r="I665" s="59"/>
      <c r="J665" s="59"/>
      <c r="K665" s="454"/>
      <c r="L665" s="454"/>
      <c r="M665" s="253"/>
      <c r="N665" s="147"/>
      <c r="O665" s="147"/>
      <c r="P665" s="464"/>
      <c r="Q665" s="464"/>
      <c r="R665" s="464"/>
      <c r="S665" s="464"/>
      <c r="T665" s="482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24"/>
      <c r="DS665" s="124"/>
      <c r="DT665" s="124"/>
      <c r="DU665" s="124"/>
      <c r="DV665" s="124"/>
      <c r="DW665" s="124"/>
      <c r="DX665" s="124"/>
      <c r="DY665" s="124"/>
      <c r="DZ665" s="124"/>
      <c r="EA665" s="124"/>
      <c r="EB665" s="124"/>
      <c r="EC665" s="124"/>
      <c r="ED665" s="124"/>
      <c r="EE665" s="124"/>
      <c r="EF665" s="124"/>
    </row>
    <row r="666" spans="1:136" s="12" customFormat="1" ht="32.25" hidden="1" customHeight="1" outlineLevel="1" x14ac:dyDescent="0.25">
      <c r="A666" s="692"/>
      <c r="B666" s="692"/>
      <c r="C666" s="652" t="s">
        <v>449</v>
      </c>
      <c r="D666" s="665"/>
      <c r="E666" s="665"/>
      <c r="F666" s="665"/>
      <c r="G666" s="665"/>
      <c r="H666" s="212" t="s">
        <v>64</v>
      </c>
      <c r="I666" s="212" t="s">
        <v>322</v>
      </c>
      <c r="J666" s="212" t="s">
        <v>44</v>
      </c>
      <c r="K666" s="212" t="s">
        <v>690</v>
      </c>
      <c r="L666" s="212" t="s">
        <v>403</v>
      </c>
      <c r="M666" s="253"/>
      <c r="N666" s="253"/>
      <c r="O666" s="253"/>
      <c r="P666" s="146"/>
      <c r="Q666" s="146"/>
      <c r="R666" s="146"/>
      <c r="S666" s="146"/>
      <c r="T666" s="176">
        <v>1</v>
      </c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24"/>
      <c r="DS666" s="124"/>
      <c r="DT666" s="124"/>
      <c r="DU666" s="124"/>
      <c r="DV666" s="124"/>
      <c r="DW666" s="124"/>
      <c r="DX666" s="124"/>
      <c r="DY666" s="124"/>
      <c r="DZ666" s="124"/>
      <c r="EA666" s="124"/>
      <c r="EB666" s="124"/>
      <c r="EC666" s="124"/>
      <c r="ED666" s="124"/>
      <c r="EE666" s="124"/>
      <c r="EF666" s="124"/>
    </row>
    <row r="667" spans="1:136" s="9" customFormat="1" ht="76.5" customHeight="1" outlineLevel="1" x14ac:dyDescent="0.25">
      <c r="A667" s="455" t="s">
        <v>318</v>
      </c>
      <c r="B667" s="641" t="s">
        <v>1137</v>
      </c>
      <c r="C667" s="644" t="s">
        <v>644</v>
      </c>
      <c r="D667" s="92" t="s">
        <v>1022</v>
      </c>
      <c r="E667" s="199" t="s">
        <v>178</v>
      </c>
      <c r="F667" s="87" t="s">
        <v>660</v>
      </c>
      <c r="G667" s="87" t="s">
        <v>1018</v>
      </c>
      <c r="H667" s="455" t="s">
        <v>64</v>
      </c>
      <c r="I667" s="455" t="s">
        <v>322</v>
      </c>
      <c r="J667" s="455" t="s">
        <v>342</v>
      </c>
      <c r="K667" s="201"/>
      <c r="L667" s="201"/>
      <c r="M667" s="462"/>
      <c r="N667" s="459">
        <f t="shared" ref="N667:P667" si="54">N669</f>
        <v>140.5</v>
      </c>
      <c r="O667" s="459">
        <f t="shared" si="54"/>
        <v>140.5</v>
      </c>
      <c r="P667" s="462">
        <f t="shared" si="54"/>
        <v>257</v>
      </c>
      <c r="Q667" s="462">
        <f t="shared" ref="Q667:S667" si="55">Q669</f>
        <v>244.5</v>
      </c>
      <c r="R667" s="462">
        <f t="shared" si="55"/>
        <v>244.5</v>
      </c>
      <c r="S667" s="462">
        <f t="shared" si="55"/>
        <v>244.5</v>
      </c>
      <c r="T667" s="480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24"/>
      <c r="DS667" s="124"/>
      <c r="DT667" s="124"/>
      <c r="DU667" s="124"/>
      <c r="DV667" s="124"/>
      <c r="DW667" s="124"/>
      <c r="DX667" s="124"/>
      <c r="DY667" s="124"/>
      <c r="DZ667" s="124"/>
      <c r="EA667" s="124"/>
      <c r="EB667" s="124"/>
      <c r="EC667" s="124"/>
      <c r="ED667" s="124"/>
      <c r="EE667" s="124"/>
      <c r="EF667" s="124"/>
    </row>
    <row r="668" spans="1:136" s="9" customFormat="1" ht="72.75" customHeight="1" outlineLevel="1" x14ac:dyDescent="0.25">
      <c r="A668" s="454"/>
      <c r="B668" s="642"/>
      <c r="C668" s="645"/>
      <c r="D668" s="93" t="s">
        <v>818</v>
      </c>
      <c r="E668" s="45" t="s">
        <v>178</v>
      </c>
      <c r="F668" s="89" t="s">
        <v>154</v>
      </c>
      <c r="G668" s="89" t="s">
        <v>321</v>
      </c>
      <c r="H668" s="454"/>
      <c r="I668" s="454"/>
      <c r="J668" s="454"/>
      <c r="K668" s="202"/>
      <c r="L668" s="202"/>
      <c r="M668" s="464"/>
      <c r="N668" s="461"/>
      <c r="O668" s="461"/>
      <c r="P668" s="464"/>
      <c r="Q668" s="464"/>
      <c r="R668" s="464"/>
      <c r="S668" s="464"/>
      <c r="T668" s="482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24"/>
      <c r="DS668" s="124"/>
      <c r="DT668" s="124"/>
      <c r="DU668" s="124"/>
      <c r="DV668" s="124"/>
      <c r="DW668" s="124"/>
      <c r="DX668" s="124"/>
      <c r="DY668" s="124"/>
      <c r="DZ668" s="124"/>
      <c r="EA668" s="124"/>
      <c r="EB668" s="124"/>
      <c r="EC668" s="124"/>
      <c r="ED668" s="124"/>
      <c r="EE668" s="124"/>
      <c r="EF668" s="124"/>
    </row>
    <row r="669" spans="1:136" s="9" customFormat="1" ht="31.5" customHeight="1" outlineLevel="1" x14ac:dyDescent="0.25">
      <c r="A669" s="631"/>
      <c r="B669" s="632"/>
      <c r="C669" s="652" t="s">
        <v>699</v>
      </c>
      <c r="D669" s="653"/>
      <c r="E669" s="653"/>
      <c r="F669" s="653"/>
      <c r="G669" s="653"/>
      <c r="H669" s="216" t="s">
        <v>64</v>
      </c>
      <c r="I669" s="216" t="s">
        <v>322</v>
      </c>
      <c r="J669" s="94" t="s">
        <v>342</v>
      </c>
      <c r="K669" s="216" t="s">
        <v>690</v>
      </c>
      <c r="L669" s="216" t="s">
        <v>751</v>
      </c>
      <c r="M669" s="259"/>
      <c r="N669" s="255">
        <f>140.5</f>
        <v>140.5</v>
      </c>
      <c r="O669" s="255">
        <v>140.5</v>
      </c>
      <c r="P669" s="259">
        <v>257</v>
      </c>
      <c r="Q669" s="259">
        <v>244.5</v>
      </c>
      <c r="R669" s="259">
        <v>244.5</v>
      </c>
      <c r="S669" s="259">
        <v>244.5</v>
      </c>
      <c r="T669" s="171">
        <v>1</v>
      </c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24"/>
      <c r="DS669" s="124"/>
      <c r="DT669" s="124"/>
      <c r="DU669" s="124"/>
      <c r="DV669" s="124"/>
      <c r="DW669" s="124"/>
      <c r="DX669" s="124"/>
      <c r="DY669" s="124"/>
      <c r="DZ669" s="124"/>
      <c r="EA669" s="124"/>
      <c r="EB669" s="124"/>
      <c r="EC669" s="124"/>
      <c r="ED669" s="124"/>
      <c r="EE669" s="124"/>
      <c r="EF669" s="124"/>
    </row>
    <row r="670" spans="1:136" s="166" customFormat="1" ht="76.5" customHeight="1" outlineLevel="1" x14ac:dyDescent="0.25">
      <c r="A670" s="455" t="s">
        <v>318</v>
      </c>
      <c r="B670" s="641" t="s">
        <v>975</v>
      </c>
      <c r="C670" s="644" t="s">
        <v>987</v>
      </c>
      <c r="D670" s="92" t="s">
        <v>1022</v>
      </c>
      <c r="E670" s="199" t="s">
        <v>178</v>
      </c>
      <c r="F670" s="87" t="s">
        <v>660</v>
      </c>
      <c r="G670" s="87" t="s">
        <v>1018</v>
      </c>
      <c r="H670" s="455" t="s">
        <v>64</v>
      </c>
      <c r="I670" s="455" t="s">
        <v>322</v>
      </c>
      <c r="J670" s="455" t="s">
        <v>988</v>
      </c>
      <c r="K670" s="201"/>
      <c r="L670" s="201"/>
      <c r="M670" s="462"/>
      <c r="N670" s="459">
        <f t="shared" ref="N670:S670" si="56">N672</f>
        <v>0</v>
      </c>
      <c r="O670" s="459">
        <f t="shared" si="56"/>
        <v>0</v>
      </c>
      <c r="P670" s="462">
        <f t="shared" si="56"/>
        <v>350</v>
      </c>
      <c r="Q670" s="462">
        <f t="shared" si="56"/>
        <v>0</v>
      </c>
      <c r="R670" s="462">
        <f t="shared" si="56"/>
        <v>0</v>
      </c>
      <c r="S670" s="462">
        <f t="shared" si="56"/>
        <v>0</v>
      </c>
      <c r="T670" s="480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5"/>
      <c r="BS670" s="165"/>
      <c r="BT670" s="165"/>
      <c r="BU670" s="165"/>
      <c r="BV670" s="165"/>
      <c r="BW670" s="165"/>
      <c r="BX670" s="165"/>
      <c r="BY670" s="165"/>
      <c r="BZ670" s="165"/>
      <c r="CA670" s="165"/>
      <c r="CB670" s="165"/>
      <c r="CC670" s="165"/>
      <c r="CD670" s="165"/>
      <c r="CE670" s="165"/>
      <c r="CF670" s="165"/>
      <c r="CG670" s="165"/>
      <c r="CH670" s="165"/>
      <c r="CI670" s="165"/>
      <c r="CJ670" s="165"/>
      <c r="CK670" s="165"/>
      <c r="CL670" s="165"/>
      <c r="CM670" s="165"/>
      <c r="CN670" s="165"/>
      <c r="CO670" s="165"/>
      <c r="CP670" s="165"/>
      <c r="CQ670" s="165"/>
      <c r="CR670" s="165"/>
      <c r="CS670" s="165"/>
      <c r="CT670" s="165"/>
      <c r="CU670" s="165"/>
      <c r="CV670" s="165"/>
      <c r="CW670" s="165"/>
      <c r="CX670" s="165"/>
      <c r="CY670" s="165"/>
      <c r="CZ670" s="165"/>
      <c r="DA670" s="165"/>
      <c r="DB670" s="165"/>
      <c r="DC670" s="165"/>
      <c r="DD670" s="165"/>
      <c r="DE670" s="165"/>
      <c r="DF670" s="165"/>
      <c r="DG670" s="165"/>
      <c r="DH670" s="165"/>
      <c r="DI670" s="165"/>
      <c r="DJ670" s="165"/>
      <c r="DK670" s="165"/>
      <c r="DL670" s="165"/>
      <c r="DM670" s="165"/>
      <c r="DN670" s="165"/>
      <c r="DO670" s="165"/>
      <c r="DP670" s="165"/>
      <c r="DQ670" s="165"/>
    </row>
    <row r="671" spans="1:136" s="166" customFormat="1" ht="72.75" customHeight="1" outlineLevel="1" x14ac:dyDescent="0.25">
      <c r="A671" s="454"/>
      <c r="B671" s="642"/>
      <c r="C671" s="645"/>
      <c r="D671" s="93" t="s">
        <v>818</v>
      </c>
      <c r="E671" s="45" t="s">
        <v>178</v>
      </c>
      <c r="F671" s="89" t="s">
        <v>154</v>
      </c>
      <c r="G671" s="89" t="s">
        <v>321</v>
      </c>
      <c r="H671" s="454"/>
      <c r="I671" s="454"/>
      <c r="J671" s="454"/>
      <c r="K671" s="202"/>
      <c r="L671" s="202"/>
      <c r="M671" s="464"/>
      <c r="N671" s="461"/>
      <c r="O671" s="461"/>
      <c r="P671" s="464"/>
      <c r="Q671" s="464"/>
      <c r="R671" s="464"/>
      <c r="S671" s="464"/>
      <c r="T671" s="482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5"/>
      <c r="BS671" s="165"/>
      <c r="BT671" s="165"/>
      <c r="BU671" s="165"/>
      <c r="BV671" s="165"/>
      <c r="BW671" s="165"/>
      <c r="BX671" s="165"/>
      <c r="BY671" s="165"/>
      <c r="BZ671" s="165"/>
      <c r="CA671" s="165"/>
      <c r="CB671" s="165"/>
      <c r="CC671" s="165"/>
      <c r="CD671" s="165"/>
      <c r="CE671" s="165"/>
      <c r="CF671" s="165"/>
      <c r="CG671" s="165"/>
      <c r="CH671" s="165"/>
      <c r="CI671" s="165"/>
      <c r="CJ671" s="165"/>
      <c r="CK671" s="165"/>
      <c r="CL671" s="165"/>
      <c r="CM671" s="165"/>
      <c r="CN671" s="165"/>
      <c r="CO671" s="165"/>
      <c r="CP671" s="165"/>
      <c r="CQ671" s="165"/>
      <c r="CR671" s="165"/>
      <c r="CS671" s="165"/>
      <c r="CT671" s="165"/>
      <c r="CU671" s="165"/>
      <c r="CV671" s="165"/>
      <c r="CW671" s="165"/>
      <c r="CX671" s="165"/>
      <c r="CY671" s="165"/>
      <c r="CZ671" s="165"/>
      <c r="DA671" s="165"/>
      <c r="DB671" s="165"/>
      <c r="DC671" s="165"/>
      <c r="DD671" s="165"/>
      <c r="DE671" s="165"/>
      <c r="DF671" s="165"/>
      <c r="DG671" s="165"/>
      <c r="DH671" s="165"/>
      <c r="DI671" s="165"/>
      <c r="DJ671" s="165"/>
      <c r="DK671" s="165"/>
      <c r="DL671" s="165"/>
      <c r="DM671" s="165"/>
      <c r="DN671" s="165"/>
      <c r="DO671" s="165"/>
      <c r="DP671" s="165"/>
      <c r="DQ671" s="165"/>
    </row>
    <row r="672" spans="1:136" s="166" customFormat="1" ht="31.5" customHeight="1" outlineLevel="1" x14ac:dyDescent="0.25">
      <c r="A672" s="631"/>
      <c r="B672" s="632"/>
      <c r="C672" s="652" t="s">
        <v>699</v>
      </c>
      <c r="D672" s="653"/>
      <c r="E672" s="653"/>
      <c r="F672" s="653"/>
      <c r="G672" s="653"/>
      <c r="H672" s="216" t="s">
        <v>64</v>
      </c>
      <c r="I672" s="216" t="s">
        <v>322</v>
      </c>
      <c r="J672" s="94" t="s">
        <v>988</v>
      </c>
      <c r="K672" s="216" t="s">
        <v>65</v>
      </c>
      <c r="L672" s="216" t="s">
        <v>751</v>
      </c>
      <c r="M672" s="259"/>
      <c r="N672" s="255">
        <v>0</v>
      </c>
      <c r="O672" s="255">
        <v>0</v>
      </c>
      <c r="P672" s="259">
        <v>350</v>
      </c>
      <c r="Q672" s="259">
        <v>0</v>
      </c>
      <c r="R672" s="259">
        <v>0</v>
      </c>
      <c r="S672" s="259">
        <v>0</v>
      </c>
      <c r="T672" s="171">
        <v>1</v>
      </c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5"/>
      <c r="BS672" s="165"/>
      <c r="BT672" s="165"/>
      <c r="BU672" s="165"/>
      <c r="BV672" s="165"/>
      <c r="BW672" s="165"/>
      <c r="BX672" s="165"/>
      <c r="BY672" s="165"/>
      <c r="BZ672" s="165"/>
      <c r="CA672" s="165"/>
      <c r="CB672" s="165"/>
      <c r="CC672" s="165"/>
      <c r="CD672" s="165"/>
      <c r="CE672" s="165"/>
      <c r="CF672" s="165"/>
      <c r="CG672" s="165"/>
      <c r="CH672" s="165"/>
      <c r="CI672" s="165"/>
      <c r="CJ672" s="165"/>
      <c r="CK672" s="165"/>
      <c r="CL672" s="165"/>
      <c r="CM672" s="165"/>
      <c r="CN672" s="165"/>
      <c r="CO672" s="165"/>
      <c r="CP672" s="165"/>
      <c r="CQ672" s="165"/>
      <c r="CR672" s="165"/>
      <c r="CS672" s="165"/>
      <c r="CT672" s="165"/>
      <c r="CU672" s="165"/>
      <c r="CV672" s="165"/>
      <c r="CW672" s="165"/>
      <c r="CX672" s="165"/>
      <c r="CY672" s="165"/>
      <c r="CZ672" s="165"/>
      <c r="DA672" s="165"/>
      <c r="DB672" s="165"/>
      <c r="DC672" s="165"/>
      <c r="DD672" s="165"/>
      <c r="DE672" s="165"/>
      <c r="DF672" s="165"/>
      <c r="DG672" s="165"/>
      <c r="DH672" s="165"/>
      <c r="DI672" s="165"/>
      <c r="DJ672" s="165"/>
      <c r="DK672" s="165"/>
      <c r="DL672" s="165"/>
      <c r="DM672" s="165"/>
      <c r="DN672" s="165"/>
      <c r="DO672" s="165"/>
      <c r="DP672" s="165"/>
      <c r="DQ672" s="165"/>
    </row>
    <row r="673" spans="1:136" s="9" customFormat="1" ht="81" customHeight="1" outlineLevel="1" x14ac:dyDescent="0.25">
      <c r="A673" s="684" t="s">
        <v>318</v>
      </c>
      <c r="B673" s="689" t="s">
        <v>1138</v>
      </c>
      <c r="C673" s="661" t="s">
        <v>644</v>
      </c>
      <c r="D673" s="95" t="s">
        <v>139</v>
      </c>
      <c r="E673" s="199" t="s">
        <v>178</v>
      </c>
      <c r="F673" s="208">
        <v>41320</v>
      </c>
      <c r="G673" s="174" t="s">
        <v>321</v>
      </c>
      <c r="H673" s="468" t="s">
        <v>64</v>
      </c>
      <c r="I673" s="455" t="s">
        <v>322</v>
      </c>
      <c r="J673" s="455" t="s">
        <v>85</v>
      </c>
      <c r="K673" s="455"/>
      <c r="L673" s="455"/>
      <c r="M673" s="462">
        <f t="shared" ref="M673:P673" si="57">M675</f>
        <v>7.4</v>
      </c>
      <c r="N673" s="459">
        <f t="shared" si="57"/>
        <v>7.4</v>
      </c>
      <c r="O673" s="459">
        <f t="shared" si="57"/>
        <v>7.4</v>
      </c>
      <c r="P673" s="462">
        <f t="shared" si="57"/>
        <v>13.6</v>
      </c>
      <c r="Q673" s="462">
        <f t="shared" ref="Q673:S673" si="58">Q675</f>
        <v>12.9</v>
      </c>
      <c r="R673" s="462">
        <f t="shared" si="58"/>
        <v>12.9</v>
      </c>
      <c r="S673" s="462">
        <f t="shared" si="58"/>
        <v>12.9</v>
      </c>
      <c r="T673" s="480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24"/>
      <c r="DS673" s="124"/>
      <c r="DT673" s="124"/>
      <c r="DU673" s="124"/>
      <c r="DV673" s="124"/>
      <c r="DW673" s="124"/>
      <c r="DX673" s="124"/>
      <c r="DY673" s="124"/>
      <c r="DZ673" s="124"/>
      <c r="EA673" s="124"/>
      <c r="EB673" s="124"/>
      <c r="EC673" s="124"/>
      <c r="ED673" s="124"/>
      <c r="EE673" s="124"/>
      <c r="EF673" s="124"/>
    </row>
    <row r="674" spans="1:136" s="9" customFormat="1" ht="75" customHeight="1" outlineLevel="1" x14ac:dyDescent="0.25">
      <c r="A674" s="684"/>
      <c r="B674" s="689"/>
      <c r="C674" s="661"/>
      <c r="D674" s="248" t="s">
        <v>1022</v>
      </c>
      <c r="E674" s="45" t="s">
        <v>178</v>
      </c>
      <c r="F674" s="89" t="s">
        <v>660</v>
      </c>
      <c r="G674" s="48" t="s">
        <v>1018</v>
      </c>
      <c r="H674" s="470"/>
      <c r="I674" s="454"/>
      <c r="J674" s="454"/>
      <c r="K674" s="454"/>
      <c r="L674" s="454"/>
      <c r="M674" s="464"/>
      <c r="N674" s="461"/>
      <c r="O674" s="461"/>
      <c r="P674" s="464"/>
      <c r="Q674" s="464"/>
      <c r="R674" s="464"/>
      <c r="S674" s="464"/>
      <c r="T674" s="482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24"/>
      <c r="DS674" s="124"/>
      <c r="DT674" s="124"/>
      <c r="DU674" s="124"/>
      <c r="DV674" s="124"/>
      <c r="DW674" s="124"/>
      <c r="DX674" s="124"/>
      <c r="DY674" s="124"/>
      <c r="DZ674" s="124"/>
      <c r="EA674" s="124"/>
      <c r="EB674" s="124"/>
      <c r="EC674" s="124"/>
      <c r="ED674" s="124"/>
      <c r="EE674" s="124"/>
      <c r="EF674" s="124"/>
    </row>
    <row r="675" spans="1:136" s="9" customFormat="1" ht="29.25" customHeight="1" outlineLevel="1" x14ac:dyDescent="0.25">
      <c r="A675" s="692"/>
      <c r="B675" s="692"/>
      <c r="C675" s="652" t="s">
        <v>699</v>
      </c>
      <c r="D675" s="738"/>
      <c r="E675" s="738"/>
      <c r="F675" s="738"/>
      <c r="G675" s="738"/>
      <c r="H675" s="187" t="s">
        <v>64</v>
      </c>
      <c r="I675" s="187" t="s">
        <v>322</v>
      </c>
      <c r="J675" s="187" t="s">
        <v>85</v>
      </c>
      <c r="K675" s="187" t="s">
        <v>690</v>
      </c>
      <c r="L675" s="187" t="s">
        <v>751</v>
      </c>
      <c r="M675" s="256">
        <v>7.4</v>
      </c>
      <c r="N675" s="256">
        <v>7.4</v>
      </c>
      <c r="O675" s="256">
        <v>7.4</v>
      </c>
      <c r="P675" s="146">
        <v>13.6</v>
      </c>
      <c r="Q675" s="146">
        <v>12.9</v>
      </c>
      <c r="R675" s="146">
        <v>12.9</v>
      </c>
      <c r="S675" s="146">
        <v>12.9</v>
      </c>
      <c r="T675" s="176">
        <v>1</v>
      </c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  <c r="DG675" s="16"/>
      <c r="DH675" s="16"/>
      <c r="DI675" s="16"/>
      <c r="DJ675" s="16"/>
      <c r="DK675" s="16"/>
      <c r="DL675" s="16"/>
      <c r="DM675" s="16"/>
      <c r="DN675" s="16"/>
      <c r="DO675" s="16"/>
      <c r="DP675" s="16"/>
      <c r="DQ675" s="16"/>
      <c r="DR675" s="124"/>
      <c r="DS675" s="124"/>
      <c r="DT675" s="124"/>
      <c r="DU675" s="124"/>
      <c r="DV675" s="124"/>
      <c r="DW675" s="124"/>
      <c r="DX675" s="124"/>
      <c r="DY675" s="124"/>
      <c r="DZ675" s="124"/>
      <c r="EA675" s="124"/>
      <c r="EB675" s="124"/>
      <c r="EC675" s="124"/>
      <c r="ED675" s="124"/>
      <c r="EE675" s="124"/>
      <c r="EF675" s="124"/>
    </row>
    <row r="676" spans="1:136" s="1" customFormat="1" ht="108.75" hidden="1" customHeight="1" outlineLevel="1" x14ac:dyDescent="0.25">
      <c r="A676" s="185">
        <v>603</v>
      </c>
      <c r="B676" s="185" t="s">
        <v>170</v>
      </c>
      <c r="C676" s="238" t="s">
        <v>21</v>
      </c>
      <c r="D676" s="242" t="s">
        <v>259</v>
      </c>
      <c r="E676" s="193" t="s">
        <v>178</v>
      </c>
      <c r="F676" s="48" t="s">
        <v>2</v>
      </c>
      <c r="G676" s="48" t="s">
        <v>777</v>
      </c>
      <c r="H676" s="187" t="s">
        <v>64</v>
      </c>
      <c r="I676" s="187" t="s">
        <v>322</v>
      </c>
      <c r="J676" s="187" t="s">
        <v>22</v>
      </c>
      <c r="K676" s="187"/>
      <c r="L676" s="187"/>
      <c r="M676" s="147"/>
      <c r="N676" s="256"/>
      <c r="O676" s="256"/>
      <c r="P676" s="146"/>
      <c r="Q676" s="146"/>
      <c r="R676" s="146"/>
      <c r="S676" s="146"/>
      <c r="T676" s="17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24"/>
      <c r="DS676" s="124"/>
      <c r="DT676" s="124"/>
      <c r="DU676" s="124"/>
      <c r="DV676" s="124"/>
      <c r="DW676" s="124"/>
      <c r="DX676" s="124"/>
      <c r="DY676" s="124"/>
      <c r="DZ676" s="124"/>
      <c r="EA676" s="124"/>
      <c r="EB676" s="124"/>
      <c r="EC676" s="124"/>
      <c r="ED676" s="124"/>
      <c r="EE676" s="124"/>
      <c r="EF676" s="124"/>
    </row>
    <row r="677" spans="1:136" s="1" customFormat="1" ht="18" hidden="1" customHeight="1" outlineLevel="1" x14ac:dyDescent="0.25">
      <c r="A677" s="656"/>
      <c r="B677" s="657"/>
      <c r="C677" s="652" t="s">
        <v>449</v>
      </c>
      <c r="D677" s="652"/>
      <c r="E677" s="652"/>
      <c r="F677" s="652"/>
      <c r="G677" s="652"/>
      <c r="H677" s="187" t="s">
        <v>64</v>
      </c>
      <c r="I677" s="187" t="s">
        <v>322</v>
      </c>
      <c r="J677" s="187" t="s">
        <v>22</v>
      </c>
      <c r="K677" s="187" t="s">
        <v>65</v>
      </c>
      <c r="L677" s="187" t="s">
        <v>403</v>
      </c>
      <c r="M677" s="256"/>
      <c r="N677" s="256"/>
      <c r="O677" s="256"/>
      <c r="P677" s="146"/>
      <c r="Q677" s="146"/>
      <c r="R677" s="146"/>
      <c r="S677" s="146"/>
      <c r="T677" s="176">
        <v>3</v>
      </c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  <c r="DG677" s="16"/>
      <c r="DH677" s="16"/>
      <c r="DI677" s="16"/>
      <c r="DJ677" s="16"/>
      <c r="DK677" s="16"/>
      <c r="DL677" s="16"/>
      <c r="DM677" s="16"/>
      <c r="DN677" s="16"/>
      <c r="DO677" s="16"/>
      <c r="DP677" s="16"/>
      <c r="DQ677" s="16"/>
      <c r="DR677" s="124"/>
      <c r="DS677" s="124"/>
      <c r="DT677" s="124"/>
      <c r="DU677" s="124"/>
      <c r="DV677" s="124"/>
      <c r="DW677" s="124"/>
      <c r="DX677" s="124"/>
      <c r="DY677" s="124"/>
      <c r="DZ677" s="124"/>
      <c r="EA677" s="124"/>
      <c r="EB677" s="124"/>
      <c r="EC677" s="124"/>
      <c r="ED677" s="124"/>
      <c r="EE677" s="124"/>
      <c r="EF677" s="124"/>
    </row>
    <row r="678" spans="1:136" s="12" customFormat="1" ht="119.25" hidden="1" customHeight="1" outlineLevel="1" x14ac:dyDescent="0.25">
      <c r="A678" s="465" t="s">
        <v>318</v>
      </c>
      <c r="B678" s="641" t="s">
        <v>759</v>
      </c>
      <c r="C678" s="751" t="s">
        <v>523</v>
      </c>
      <c r="D678" s="261" t="s">
        <v>477</v>
      </c>
      <c r="E678" s="96" t="s">
        <v>178</v>
      </c>
      <c r="F678" s="82" t="s">
        <v>478</v>
      </c>
      <c r="G678" s="82" t="s">
        <v>321</v>
      </c>
      <c r="H678" s="455" t="s">
        <v>64</v>
      </c>
      <c r="I678" s="455" t="s">
        <v>322</v>
      </c>
      <c r="J678" s="455" t="s">
        <v>45</v>
      </c>
      <c r="K678" s="455"/>
      <c r="L678" s="455"/>
      <c r="M678" s="456"/>
      <c r="N678" s="456"/>
      <c r="O678" s="456"/>
      <c r="P678" s="462"/>
      <c r="Q678" s="462"/>
      <c r="R678" s="462"/>
      <c r="S678" s="462"/>
      <c r="T678" s="480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24"/>
      <c r="DS678" s="124"/>
      <c r="DT678" s="124"/>
      <c r="DU678" s="124"/>
      <c r="DV678" s="124"/>
      <c r="DW678" s="124"/>
      <c r="DX678" s="124"/>
      <c r="DY678" s="124"/>
      <c r="DZ678" s="124"/>
      <c r="EA678" s="124"/>
      <c r="EB678" s="124"/>
      <c r="EC678" s="124"/>
      <c r="ED678" s="124"/>
      <c r="EE678" s="124"/>
      <c r="EF678" s="124"/>
    </row>
    <row r="679" spans="1:136" s="12" customFormat="1" ht="68.25" hidden="1" customHeight="1" outlineLevel="1" x14ac:dyDescent="0.25">
      <c r="A679" s="467"/>
      <c r="B679" s="642"/>
      <c r="C679" s="752"/>
      <c r="D679" s="242" t="s">
        <v>259</v>
      </c>
      <c r="E679" s="193" t="s">
        <v>178</v>
      </c>
      <c r="F679" s="48" t="s">
        <v>2</v>
      </c>
      <c r="G679" s="48" t="s">
        <v>659</v>
      </c>
      <c r="H679" s="454"/>
      <c r="I679" s="454"/>
      <c r="J679" s="454"/>
      <c r="K679" s="454"/>
      <c r="L679" s="454"/>
      <c r="M679" s="458"/>
      <c r="N679" s="458"/>
      <c r="O679" s="458"/>
      <c r="P679" s="464"/>
      <c r="Q679" s="464"/>
      <c r="R679" s="464"/>
      <c r="S679" s="464"/>
      <c r="T679" s="482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24"/>
      <c r="DS679" s="124"/>
      <c r="DT679" s="124"/>
      <c r="DU679" s="124"/>
      <c r="DV679" s="124"/>
      <c r="DW679" s="124"/>
      <c r="DX679" s="124"/>
      <c r="DY679" s="124"/>
      <c r="DZ679" s="124"/>
      <c r="EA679" s="124"/>
      <c r="EB679" s="124"/>
      <c r="EC679" s="124"/>
      <c r="ED679" s="124"/>
      <c r="EE679" s="124"/>
      <c r="EF679" s="124"/>
    </row>
    <row r="680" spans="1:136" s="12" customFormat="1" ht="18" hidden="1" customHeight="1" outlineLevel="1" x14ac:dyDescent="0.25">
      <c r="A680" s="639"/>
      <c r="B680" s="640"/>
      <c r="C680" s="718" t="s">
        <v>449</v>
      </c>
      <c r="D680" s="720"/>
      <c r="E680" s="720"/>
      <c r="F680" s="720"/>
      <c r="G680" s="721"/>
      <c r="H680" s="187" t="s">
        <v>64</v>
      </c>
      <c r="I680" s="187" t="s">
        <v>322</v>
      </c>
      <c r="J680" s="187" t="s">
        <v>45</v>
      </c>
      <c r="K680" s="187" t="s">
        <v>65</v>
      </c>
      <c r="L680" s="187" t="s">
        <v>403</v>
      </c>
      <c r="M680" s="253"/>
      <c r="N680" s="256"/>
      <c r="O680" s="256"/>
      <c r="P680" s="256"/>
      <c r="Q680" s="256"/>
      <c r="R680" s="256"/>
      <c r="S680" s="256"/>
      <c r="T680" s="176">
        <v>3</v>
      </c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24"/>
      <c r="DS680" s="124"/>
      <c r="DT680" s="124"/>
      <c r="DU680" s="124"/>
      <c r="DV680" s="124"/>
      <c r="DW680" s="124"/>
      <c r="DX680" s="124"/>
      <c r="DY680" s="124"/>
      <c r="DZ680" s="124"/>
      <c r="EA680" s="124"/>
      <c r="EB680" s="124"/>
      <c r="EC680" s="124"/>
      <c r="ED680" s="124"/>
      <c r="EE680" s="124"/>
      <c r="EF680" s="124"/>
    </row>
    <row r="681" spans="1:136" s="12" customFormat="1" ht="93.75" hidden="1" customHeight="1" outlineLevel="1" x14ac:dyDescent="0.25">
      <c r="A681" s="455" t="s">
        <v>318</v>
      </c>
      <c r="B681" s="641" t="s">
        <v>171</v>
      </c>
      <c r="C681" s="670" t="s">
        <v>695</v>
      </c>
      <c r="D681" s="190" t="s">
        <v>398</v>
      </c>
      <c r="E681" s="173" t="s">
        <v>46</v>
      </c>
      <c r="F681" s="174">
        <v>41640</v>
      </c>
      <c r="G681" s="174">
        <v>42004</v>
      </c>
      <c r="H681" s="455" t="s">
        <v>64</v>
      </c>
      <c r="I681" s="455" t="s">
        <v>322</v>
      </c>
      <c r="J681" s="455" t="s">
        <v>47</v>
      </c>
      <c r="K681" s="455"/>
      <c r="L681" s="455"/>
      <c r="M681" s="456"/>
      <c r="N681" s="456"/>
      <c r="O681" s="456"/>
      <c r="P681" s="456"/>
      <c r="Q681" s="456"/>
      <c r="R681" s="456"/>
      <c r="S681" s="456"/>
      <c r="T681" s="480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  <c r="DG681" s="16"/>
      <c r="DH681" s="16"/>
      <c r="DI681" s="16"/>
      <c r="DJ681" s="16"/>
      <c r="DK681" s="16"/>
      <c r="DL681" s="16"/>
      <c r="DM681" s="16"/>
      <c r="DN681" s="16"/>
      <c r="DO681" s="16"/>
      <c r="DP681" s="16"/>
      <c r="DQ681" s="16"/>
      <c r="DR681" s="124"/>
      <c r="DS681" s="124"/>
      <c r="DT681" s="124"/>
      <c r="DU681" s="124"/>
      <c r="DV681" s="124"/>
      <c r="DW681" s="124"/>
      <c r="DX681" s="124"/>
      <c r="DY681" s="124"/>
      <c r="DZ681" s="124"/>
      <c r="EA681" s="124"/>
      <c r="EB681" s="124"/>
      <c r="EC681" s="124"/>
      <c r="ED681" s="124"/>
      <c r="EE681" s="124"/>
      <c r="EF681" s="124"/>
    </row>
    <row r="682" spans="1:136" s="12" customFormat="1" ht="68.25" hidden="1" customHeight="1" outlineLevel="1" x14ac:dyDescent="0.25">
      <c r="A682" s="454"/>
      <c r="B682" s="642"/>
      <c r="C682" s="671"/>
      <c r="D682" s="242" t="s">
        <v>259</v>
      </c>
      <c r="E682" s="193" t="s">
        <v>178</v>
      </c>
      <c r="F682" s="48" t="s">
        <v>2</v>
      </c>
      <c r="G682" s="48" t="s">
        <v>777</v>
      </c>
      <c r="H682" s="454"/>
      <c r="I682" s="454"/>
      <c r="J682" s="454"/>
      <c r="K682" s="454"/>
      <c r="L682" s="454"/>
      <c r="M682" s="458"/>
      <c r="N682" s="458"/>
      <c r="O682" s="458"/>
      <c r="P682" s="458"/>
      <c r="Q682" s="458"/>
      <c r="R682" s="458"/>
      <c r="S682" s="458"/>
      <c r="T682" s="482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24"/>
      <c r="DS682" s="124"/>
      <c r="DT682" s="124"/>
      <c r="DU682" s="124"/>
      <c r="DV682" s="124"/>
      <c r="DW682" s="124"/>
      <c r="DX682" s="124"/>
      <c r="DY682" s="124"/>
      <c r="DZ682" s="124"/>
      <c r="EA682" s="124"/>
      <c r="EB682" s="124"/>
      <c r="EC682" s="124"/>
      <c r="ED682" s="124"/>
      <c r="EE682" s="124"/>
      <c r="EF682" s="124"/>
    </row>
    <row r="683" spans="1:136" s="12" customFormat="1" ht="18" hidden="1" customHeight="1" outlineLevel="1" x14ac:dyDescent="0.25">
      <c r="A683" s="639"/>
      <c r="B683" s="640"/>
      <c r="C683" s="718" t="s">
        <v>449</v>
      </c>
      <c r="D683" s="720"/>
      <c r="E683" s="720"/>
      <c r="F683" s="720"/>
      <c r="G683" s="721"/>
      <c r="H683" s="187" t="s">
        <v>64</v>
      </c>
      <c r="I683" s="187" t="s">
        <v>322</v>
      </c>
      <c r="J683" s="187" t="s">
        <v>47</v>
      </c>
      <c r="K683" s="187" t="s">
        <v>690</v>
      </c>
      <c r="L683" s="187" t="s">
        <v>403</v>
      </c>
      <c r="M683" s="253"/>
      <c r="N683" s="256"/>
      <c r="O683" s="256"/>
      <c r="P683" s="256"/>
      <c r="Q683" s="256"/>
      <c r="R683" s="256"/>
      <c r="S683" s="256"/>
      <c r="T683" s="176">
        <v>1</v>
      </c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  <c r="DG683" s="16"/>
      <c r="DH683" s="16"/>
      <c r="DI683" s="16"/>
      <c r="DJ683" s="16"/>
      <c r="DK683" s="16"/>
      <c r="DL683" s="16"/>
      <c r="DM683" s="16"/>
      <c r="DN683" s="16"/>
      <c r="DO683" s="16"/>
      <c r="DP683" s="16"/>
      <c r="DQ683" s="16"/>
      <c r="DR683" s="124"/>
      <c r="DS683" s="124"/>
      <c r="DT683" s="124"/>
      <c r="DU683" s="124"/>
      <c r="DV683" s="124"/>
      <c r="DW683" s="124"/>
      <c r="DX683" s="124"/>
      <c r="DY683" s="124"/>
      <c r="DZ683" s="124"/>
      <c r="EA683" s="124"/>
      <c r="EB683" s="124"/>
      <c r="EC683" s="124"/>
      <c r="ED683" s="124"/>
      <c r="EE683" s="124"/>
      <c r="EF683" s="124"/>
    </row>
    <row r="684" spans="1:136" s="12" customFormat="1" ht="91.5" hidden="1" customHeight="1" outlineLevel="1" x14ac:dyDescent="0.25">
      <c r="A684" s="684" t="s">
        <v>318</v>
      </c>
      <c r="B684" s="641" t="s">
        <v>172</v>
      </c>
      <c r="C684" s="643" t="s">
        <v>148</v>
      </c>
      <c r="D684" s="190" t="s">
        <v>401</v>
      </c>
      <c r="E684" s="173" t="s">
        <v>46</v>
      </c>
      <c r="F684" s="174">
        <v>41640</v>
      </c>
      <c r="G684" s="174">
        <v>42004</v>
      </c>
      <c r="H684" s="684" t="s">
        <v>64</v>
      </c>
      <c r="I684" s="684" t="s">
        <v>322</v>
      </c>
      <c r="J684" s="684" t="s">
        <v>48</v>
      </c>
      <c r="K684" s="684"/>
      <c r="L684" s="684"/>
      <c r="M684" s="456"/>
      <c r="N684" s="456"/>
      <c r="O684" s="456"/>
      <c r="P684" s="713"/>
      <c r="Q684" s="713"/>
      <c r="R684" s="713"/>
      <c r="S684" s="713"/>
      <c r="T684" s="480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  <c r="DM684" s="16"/>
      <c r="DN684" s="16"/>
      <c r="DO684" s="16"/>
      <c r="DP684" s="16"/>
      <c r="DQ684" s="16"/>
      <c r="DR684" s="124"/>
      <c r="DS684" s="124"/>
      <c r="DT684" s="124"/>
      <c r="DU684" s="124"/>
      <c r="DV684" s="124"/>
      <c r="DW684" s="124"/>
      <c r="DX684" s="124"/>
      <c r="DY684" s="124"/>
      <c r="DZ684" s="124"/>
      <c r="EA684" s="124"/>
      <c r="EB684" s="124"/>
      <c r="EC684" s="124"/>
      <c r="ED684" s="124"/>
      <c r="EE684" s="124"/>
      <c r="EF684" s="124"/>
    </row>
    <row r="685" spans="1:136" s="12" customFormat="1" ht="72.75" hidden="1" customHeight="1" outlineLevel="1" x14ac:dyDescent="0.25">
      <c r="A685" s="684"/>
      <c r="B685" s="642"/>
      <c r="C685" s="643"/>
      <c r="D685" s="242" t="s">
        <v>259</v>
      </c>
      <c r="E685" s="193" t="s">
        <v>178</v>
      </c>
      <c r="F685" s="48" t="s">
        <v>2</v>
      </c>
      <c r="G685" s="48" t="s">
        <v>777</v>
      </c>
      <c r="H685" s="684"/>
      <c r="I685" s="684"/>
      <c r="J685" s="684"/>
      <c r="K685" s="684"/>
      <c r="L685" s="684"/>
      <c r="M685" s="458"/>
      <c r="N685" s="458"/>
      <c r="O685" s="458"/>
      <c r="P685" s="713"/>
      <c r="Q685" s="713"/>
      <c r="R685" s="713"/>
      <c r="S685" s="713"/>
      <c r="T685" s="482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  <c r="DG685" s="16"/>
      <c r="DH685" s="16"/>
      <c r="DI685" s="16"/>
      <c r="DJ685" s="16"/>
      <c r="DK685" s="16"/>
      <c r="DL685" s="16"/>
      <c r="DM685" s="16"/>
      <c r="DN685" s="16"/>
      <c r="DO685" s="16"/>
      <c r="DP685" s="16"/>
      <c r="DQ685" s="16"/>
      <c r="DR685" s="124"/>
      <c r="DS685" s="124"/>
      <c r="DT685" s="124"/>
      <c r="DU685" s="124"/>
      <c r="DV685" s="124"/>
      <c r="DW685" s="124"/>
      <c r="DX685" s="124"/>
      <c r="DY685" s="124"/>
      <c r="DZ685" s="124"/>
      <c r="EA685" s="124"/>
      <c r="EB685" s="124"/>
      <c r="EC685" s="124"/>
      <c r="ED685" s="124"/>
      <c r="EE685" s="124"/>
      <c r="EF685" s="124"/>
    </row>
    <row r="686" spans="1:136" s="12" customFormat="1" ht="33" hidden="1" customHeight="1" outlineLevel="1" x14ac:dyDescent="0.25">
      <c r="A686" s="664"/>
      <c r="B686" s="664"/>
      <c r="C686" s="652" t="s">
        <v>449</v>
      </c>
      <c r="D686" s="652"/>
      <c r="E686" s="652"/>
      <c r="F686" s="652"/>
      <c r="G686" s="652"/>
      <c r="H686" s="187" t="s">
        <v>64</v>
      </c>
      <c r="I686" s="187" t="s">
        <v>322</v>
      </c>
      <c r="J686" s="187" t="s">
        <v>48</v>
      </c>
      <c r="K686" s="187" t="s">
        <v>690</v>
      </c>
      <c r="L686" s="187" t="s">
        <v>403</v>
      </c>
      <c r="M686" s="256"/>
      <c r="N686" s="256"/>
      <c r="O686" s="256"/>
      <c r="P686" s="256"/>
      <c r="Q686" s="256"/>
      <c r="R686" s="256"/>
      <c r="S686" s="256"/>
      <c r="T686" s="176">
        <v>1</v>
      </c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  <c r="DG686" s="16"/>
      <c r="DH686" s="16"/>
      <c r="DI686" s="16"/>
      <c r="DJ686" s="16"/>
      <c r="DK686" s="16"/>
      <c r="DL686" s="16"/>
      <c r="DM686" s="16"/>
      <c r="DN686" s="16"/>
      <c r="DO686" s="16"/>
      <c r="DP686" s="16"/>
      <c r="DQ686" s="16"/>
      <c r="DR686" s="124"/>
      <c r="DS686" s="124"/>
      <c r="DT686" s="124"/>
      <c r="DU686" s="124"/>
      <c r="DV686" s="124"/>
      <c r="DW686" s="124"/>
      <c r="DX686" s="124"/>
      <c r="DY686" s="124"/>
      <c r="DZ686" s="124"/>
      <c r="EA686" s="124"/>
      <c r="EB686" s="124"/>
      <c r="EC686" s="124"/>
      <c r="ED686" s="124"/>
      <c r="EE686" s="124"/>
      <c r="EF686" s="124"/>
    </row>
    <row r="687" spans="1:136" s="12" customFormat="1" ht="66" hidden="1" customHeight="1" outlineLevel="1" x14ac:dyDescent="0.25">
      <c r="A687" s="684" t="s">
        <v>318</v>
      </c>
      <c r="B687" s="689" t="s">
        <v>760</v>
      </c>
      <c r="C687" s="670" t="s">
        <v>213</v>
      </c>
      <c r="D687" s="190" t="s">
        <v>139</v>
      </c>
      <c r="E687" s="173" t="s">
        <v>178</v>
      </c>
      <c r="F687" s="174">
        <v>41320</v>
      </c>
      <c r="G687" s="174" t="s">
        <v>321</v>
      </c>
      <c r="H687" s="455" t="s">
        <v>64</v>
      </c>
      <c r="I687" s="455" t="s">
        <v>322</v>
      </c>
      <c r="J687" s="455" t="s">
        <v>49</v>
      </c>
      <c r="K687" s="455"/>
      <c r="L687" s="455"/>
      <c r="M687" s="456"/>
      <c r="N687" s="456"/>
      <c r="O687" s="456"/>
      <c r="P687" s="456"/>
      <c r="Q687" s="456"/>
      <c r="R687" s="456"/>
      <c r="S687" s="456"/>
      <c r="T687" s="480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  <c r="DG687" s="16"/>
      <c r="DH687" s="16"/>
      <c r="DI687" s="16"/>
      <c r="DJ687" s="16"/>
      <c r="DK687" s="16"/>
      <c r="DL687" s="16"/>
      <c r="DM687" s="16"/>
      <c r="DN687" s="16"/>
      <c r="DO687" s="16"/>
      <c r="DP687" s="16"/>
      <c r="DQ687" s="16"/>
      <c r="DR687" s="124"/>
      <c r="DS687" s="124"/>
      <c r="DT687" s="124"/>
      <c r="DU687" s="124"/>
      <c r="DV687" s="124"/>
      <c r="DW687" s="124"/>
      <c r="DX687" s="124"/>
      <c r="DY687" s="124"/>
      <c r="DZ687" s="124"/>
      <c r="EA687" s="124"/>
      <c r="EB687" s="124"/>
      <c r="EC687" s="124"/>
      <c r="ED687" s="124"/>
      <c r="EE687" s="124"/>
      <c r="EF687" s="124"/>
    </row>
    <row r="688" spans="1:136" s="12" customFormat="1" ht="54" hidden="1" customHeight="1" outlineLevel="1" x14ac:dyDescent="0.25">
      <c r="A688" s="684"/>
      <c r="B688" s="689"/>
      <c r="C688" s="671"/>
      <c r="D688" s="242" t="s">
        <v>259</v>
      </c>
      <c r="E688" s="193" t="s">
        <v>178</v>
      </c>
      <c r="F688" s="48" t="s">
        <v>2</v>
      </c>
      <c r="G688" s="48" t="s">
        <v>659</v>
      </c>
      <c r="H688" s="454"/>
      <c r="I688" s="454"/>
      <c r="J688" s="454"/>
      <c r="K688" s="454"/>
      <c r="L688" s="454"/>
      <c r="M688" s="458"/>
      <c r="N688" s="458"/>
      <c r="O688" s="458"/>
      <c r="P688" s="458"/>
      <c r="Q688" s="458"/>
      <c r="R688" s="458"/>
      <c r="S688" s="458"/>
      <c r="T688" s="482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24"/>
      <c r="DS688" s="124"/>
      <c r="DT688" s="124"/>
      <c r="DU688" s="124"/>
      <c r="DV688" s="124"/>
      <c r="DW688" s="124"/>
      <c r="DX688" s="124"/>
      <c r="DY688" s="124"/>
      <c r="DZ688" s="124"/>
      <c r="EA688" s="124"/>
      <c r="EB688" s="124"/>
      <c r="EC688" s="124"/>
      <c r="ED688" s="124"/>
      <c r="EE688" s="124"/>
      <c r="EF688" s="124"/>
    </row>
    <row r="689" spans="1:136" s="12" customFormat="1" ht="18" hidden="1" customHeight="1" outlineLevel="1" x14ac:dyDescent="0.25">
      <c r="A689" s="664"/>
      <c r="B689" s="664"/>
      <c r="C689" s="652" t="s">
        <v>449</v>
      </c>
      <c r="D689" s="652"/>
      <c r="E689" s="652"/>
      <c r="F689" s="652"/>
      <c r="G689" s="652"/>
      <c r="H689" s="187" t="s">
        <v>64</v>
      </c>
      <c r="I689" s="187" t="s">
        <v>322</v>
      </c>
      <c r="J689" s="187" t="s">
        <v>49</v>
      </c>
      <c r="K689" s="187" t="s">
        <v>690</v>
      </c>
      <c r="L689" s="187" t="s">
        <v>403</v>
      </c>
      <c r="M689" s="253"/>
      <c r="N689" s="256"/>
      <c r="O689" s="256"/>
      <c r="P689" s="256"/>
      <c r="Q689" s="256"/>
      <c r="R689" s="256"/>
      <c r="S689" s="256"/>
      <c r="T689" s="176">
        <v>1</v>
      </c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  <c r="DG689" s="16"/>
      <c r="DH689" s="16"/>
      <c r="DI689" s="16"/>
      <c r="DJ689" s="16"/>
      <c r="DK689" s="16"/>
      <c r="DL689" s="16"/>
      <c r="DM689" s="16"/>
      <c r="DN689" s="16"/>
      <c r="DO689" s="16"/>
      <c r="DP689" s="16"/>
      <c r="DQ689" s="16"/>
      <c r="DR689" s="124"/>
      <c r="DS689" s="124"/>
      <c r="DT689" s="124"/>
      <c r="DU689" s="124"/>
      <c r="DV689" s="124"/>
      <c r="DW689" s="124"/>
      <c r="DX689" s="124"/>
      <c r="DY689" s="124"/>
      <c r="DZ689" s="124"/>
      <c r="EA689" s="124"/>
      <c r="EB689" s="124"/>
      <c r="EC689" s="124"/>
      <c r="ED689" s="124"/>
      <c r="EE689" s="124"/>
      <c r="EF689" s="124"/>
    </row>
    <row r="690" spans="1:136" s="12" customFormat="1" ht="69" hidden="1" customHeight="1" outlineLevel="1" x14ac:dyDescent="0.25">
      <c r="A690" s="455" t="s">
        <v>318</v>
      </c>
      <c r="B690" s="455" t="s">
        <v>761</v>
      </c>
      <c r="C690" s="665" t="s">
        <v>214</v>
      </c>
      <c r="D690" s="241" t="s">
        <v>394</v>
      </c>
      <c r="E690" s="56" t="s">
        <v>178</v>
      </c>
      <c r="F690" s="83" t="s">
        <v>135</v>
      </c>
      <c r="G690" s="174" t="s">
        <v>321</v>
      </c>
      <c r="H690" s="455" t="s">
        <v>64</v>
      </c>
      <c r="I690" s="455" t="s">
        <v>322</v>
      </c>
      <c r="J690" s="455" t="s">
        <v>505</v>
      </c>
      <c r="K690" s="455"/>
      <c r="L690" s="455"/>
      <c r="M690" s="253"/>
      <c r="N690" s="456"/>
      <c r="O690" s="456"/>
      <c r="P690" s="456"/>
      <c r="Q690" s="456"/>
      <c r="R690" s="456"/>
      <c r="S690" s="456"/>
      <c r="T690" s="480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24"/>
      <c r="DS690" s="124"/>
      <c r="DT690" s="124"/>
      <c r="DU690" s="124"/>
      <c r="DV690" s="124"/>
      <c r="DW690" s="124"/>
      <c r="DX690" s="124"/>
      <c r="DY690" s="124"/>
      <c r="DZ690" s="124"/>
      <c r="EA690" s="124"/>
      <c r="EB690" s="124"/>
      <c r="EC690" s="124"/>
      <c r="ED690" s="124"/>
      <c r="EE690" s="124"/>
      <c r="EF690" s="124"/>
    </row>
    <row r="691" spans="1:136" s="12" customFormat="1" ht="54.75" hidden="1" customHeight="1" outlineLevel="1" x14ac:dyDescent="0.25">
      <c r="A691" s="454"/>
      <c r="B691" s="454"/>
      <c r="C691" s="738"/>
      <c r="D691" s="242" t="s">
        <v>259</v>
      </c>
      <c r="E691" s="97" t="s">
        <v>178</v>
      </c>
      <c r="F691" s="48" t="s">
        <v>2</v>
      </c>
      <c r="G691" s="48" t="s">
        <v>659</v>
      </c>
      <c r="H691" s="454"/>
      <c r="I691" s="454"/>
      <c r="J691" s="454"/>
      <c r="K691" s="454"/>
      <c r="L691" s="454"/>
      <c r="M691" s="253"/>
      <c r="N691" s="458"/>
      <c r="O691" s="458"/>
      <c r="P691" s="458"/>
      <c r="Q691" s="458"/>
      <c r="R691" s="458"/>
      <c r="S691" s="458"/>
      <c r="T691" s="482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24"/>
      <c r="DS691" s="124"/>
      <c r="DT691" s="124"/>
      <c r="DU691" s="124"/>
      <c r="DV691" s="124"/>
      <c r="DW691" s="124"/>
      <c r="DX691" s="124"/>
      <c r="DY691" s="124"/>
      <c r="DZ691" s="124"/>
      <c r="EA691" s="124"/>
      <c r="EB691" s="124"/>
      <c r="EC691" s="124"/>
      <c r="ED691" s="124"/>
      <c r="EE691" s="124"/>
      <c r="EF691" s="124"/>
    </row>
    <row r="692" spans="1:136" s="12" customFormat="1" ht="41.25" hidden="1" customHeight="1" outlineLevel="1" x14ac:dyDescent="0.25">
      <c r="A692" s="639"/>
      <c r="B692" s="640"/>
      <c r="C692" s="652" t="s">
        <v>449</v>
      </c>
      <c r="D692" s="652"/>
      <c r="E692" s="652"/>
      <c r="F692" s="652"/>
      <c r="G692" s="652"/>
      <c r="H692" s="212" t="s">
        <v>64</v>
      </c>
      <c r="I692" s="212" t="s">
        <v>322</v>
      </c>
      <c r="J692" s="212" t="s">
        <v>505</v>
      </c>
      <c r="K692" s="212" t="s">
        <v>65</v>
      </c>
      <c r="L692" s="212" t="s">
        <v>403</v>
      </c>
      <c r="M692" s="456"/>
      <c r="N692" s="253"/>
      <c r="O692" s="253"/>
      <c r="P692" s="253"/>
      <c r="Q692" s="253"/>
      <c r="R692" s="253"/>
      <c r="S692" s="253"/>
      <c r="T692" s="171">
        <v>1</v>
      </c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24"/>
      <c r="DS692" s="124"/>
      <c r="DT692" s="124"/>
      <c r="DU692" s="124"/>
      <c r="DV692" s="124"/>
      <c r="DW692" s="124"/>
      <c r="DX692" s="124"/>
      <c r="DY692" s="124"/>
      <c r="DZ692" s="124"/>
      <c r="EA692" s="124"/>
      <c r="EB692" s="124"/>
      <c r="EC692" s="124"/>
      <c r="ED692" s="124"/>
      <c r="EE692" s="124"/>
      <c r="EF692" s="124"/>
    </row>
    <row r="693" spans="1:136" s="159" customFormat="1" ht="86.25" customHeight="1" x14ac:dyDescent="0.25">
      <c r="A693" s="455" t="s">
        <v>318</v>
      </c>
      <c r="B693" s="455" t="s">
        <v>1068</v>
      </c>
      <c r="C693" s="736" t="s">
        <v>873</v>
      </c>
      <c r="D693" s="190" t="s">
        <v>819</v>
      </c>
      <c r="E693" s="173" t="s">
        <v>178</v>
      </c>
      <c r="F693" s="174">
        <v>42870</v>
      </c>
      <c r="G693" s="174" t="s">
        <v>321</v>
      </c>
      <c r="H693" s="468" t="s">
        <v>64</v>
      </c>
      <c r="I693" s="455" t="s">
        <v>322</v>
      </c>
      <c r="J693" s="455" t="s">
        <v>871</v>
      </c>
      <c r="K693" s="455"/>
      <c r="L693" s="455"/>
      <c r="M693" s="457"/>
      <c r="N693" s="456"/>
      <c r="O693" s="456"/>
      <c r="P693" s="456">
        <f>P695</f>
        <v>0</v>
      </c>
      <c r="Q693" s="456">
        <f>Q695</f>
        <v>0</v>
      </c>
      <c r="R693" s="456">
        <f>R695</f>
        <v>0</v>
      </c>
      <c r="S693" s="456">
        <f>S695</f>
        <v>0</v>
      </c>
      <c r="T693" s="480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58"/>
      <c r="BS693" s="158"/>
      <c r="BT693" s="158"/>
      <c r="BU693" s="158"/>
      <c r="BV693" s="158"/>
      <c r="BW693" s="158"/>
      <c r="BX693" s="158"/>
      <c r="BY693" s="158"/>
      <c r="BZ693" s="158"/>
      <c r="CA693" s="158"/>
      <c r="CB693" s="158"/>
      <c r="CC693" s="158"/>
      <c r="CD693" s="158"/>
      <c r="CE693" s="158"/>
      <c r="CF693" s="158"/>
      <c r="CG693" s="158"/>
      <c r="CH693" s="158"/>
      <c r="CI693" s="158"/>
      <c r="CJ693" s="158"/>
      <c r="CK693" s="158"/>
      <c r="CL693" s="158"/>
      <c r="CM693" s="158"/>
      <c r="CN693" s="158"/>
      <c r="CO693" s="158"/>
      <c r="CP693" s="158"/>
      <c r="CQ693" s="158"/>
      <c r="CR693" s="158"/>
      <c r="CS693" s="158"/>
      <c r="CT693" s="158"/>
      <c r="CU693" s="158"/>
      <c r="CV693" s="158"/>
      <c r="CW693" s="158"/>
      <c r="CX693" s="158"/>
      <c r="CY693" s="158"/>
      <c r="CZ693" s="158"/>
      <c r="DA693" s="158"/>
      <c r="DB693" s="158"/>
      <c r="DC693" s="158"/>
      <c r="DD693" s="158"/>
      <c r="DE693" s="158"/>
      <c r="DF693" s="158"/>
      <c r="DG693" s="158"/>
      <c r="DH693" s="158"/>
      <c r="DI693" s="158"/>
      <c r="DJ693" s="158"/>
      <c r="DK693" s="158"/>
      <c r="DL693" s="158"/>
      <c r="DM693" s="158"/>
      <c r="DN693" s="158"/>
      <c r="DO693" s="158"/>
      <c r="DP693" s="158"/>
      <c r="DQ693" s="158"/>
      <c r="DR693" s="158"/>
      <c r="DS693" s="158"/>
      <c r="DT693" s="158"/>
      <c r="DU693" s="158"/>
      <c r="DV693" s="158"/>
      <c r="DW693" s="158"/>
      <c r="DX693" s="158"/>
      <c r="DY693" s="158"/>
      <c r="DZ693" s="158"/>
      <c r="EA693" s="158"/>
      <c r="EB693" s="158"/>
      <c r="EC693" s="158"/>
      <c r="ED693" s="158"/>
      <c r="EE693" s="158"/>
      <c r="EF693" s="158"/>
    </row>
    <row r="694" spans="1:136" s="159" customFormat="1" ht="79.5" customHeight="1" x14ac:dyDescent="0.25">
      <c r="A694" s="454"/>
      <c r="B694" s="454"/>
      <c r="C694" s="737"/>
      <c r="D694" s="192" t="s">
        <v>1020</v>
      </c>
      <c r="E694" s="193" t="s">
        <v>178</v>
      </c>
      <c r="F694" s="48" t="s">
        <v>660</v>
      </c>
      <c r="G694" s="48" t="s">
        <v>1018</v>
      </c>
      <c r="H694" s="470"/>
      <c r="I694" s="454"/>
      <c r="J694" s="454"/>
      <c r="K694" s="454"/>
      <c r="L694" s="454"/>
      <c r="M694" s="458"/>
      <c r="N694" s="458"/>
      <c r="O694" s="458"/>
      <c r="P694" s="458"/>
      <c r="Q694" s="458"/>
      <c r="R694" s="458"/>
      <c r="S694" s="458"/>
      <c r="T694" s="482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58"/>
      <c r="BS694" s="158"/>
      <c r="BT694" s="158"/>
      <c r="BU694" s="158"/>
      <c r="BV694" s="158"/>
      <c r="BW694" s="158"/>
      <c r="BX694" s="158"/>
      <c r="BY694" s="158"/>
      <c r="BZ694" s="158"/>
      <c r="CA694" s="158"/>
      <c r="CB694" s="158"/>
      <c r="CC694" s="158"/>
      <c r="CD694" s="158"/>
      <c r="CE694" s="158"/>
      <c r="CF694" s="158"/>
      <c r="CG694" s="158"/>
      <c r="CH694" s="158"/>
      <c r="CI694" s="158"/>
      <c r="CJ694" s="158"/>
      <c r="CK694" s="158"/>
      <c r="CL694" s="158"/>
      <c r="CM694" s="158"/>
      <c r="CN694" s="158"/>
      <c r="CO694" s="158"/>
      <c r="CP694" s="158"/>
      <c r="CQ694" s="158"/>
      <c r="CR694" s="158"/>
      <c r="CS694" s="158"/>
      <c r="CT694" s="158"/>
      <c r="CU694" s="158"/>
      <c r="CV694" s="158"/>
      <c r="CW694" s="158"/>
      <c r="CX694" s="158"/>
      <c r="CY694" s="158"/>
      <c r="CZ694" s="158"/>
      <c r="DA694" s="158"/>
      <c r="DB694" s="158"/>
      <c r="DC694" s="158"/>
      <c r="DD694" s="158"/>
      <c r="DE694" s="158"/>
      <c r="DF694" s="158"/>
      <c r="DG694" s="158"/>
      <c r="DH694" s="158"/>
      <c r="DI694" s="158"/>
      <c r="DJ694" s="158"/>
      <c r="DK694" s="158"/>
      <c r="DL694" s="158"/>
      <c r="DM694" s="158"/>
      <c r="DN694" s="158"/>
      <c r="DO694" s="158"/>
      <c r="DP694" s="158"/>
      <c r="DQ694" s="158"/>
      <c r="DR694" s="158"/>
      <c r="DS694" s="158"/>
      <c r="DT694" s="158"/>
      <c r="DU694" s="158"/>
      <c r="DV694" s="158"/>
      <c r="DW694" s="158"/>
      <c r="DX694" s="158"/>
      <c r="DY694" s="158"/>
      <c r="DZ694" s="158"/>
      <c r="EA694" s="158"/>
      <c r="EB694" s="158"/>
      <c r="EC694" s="158"/>
      <c r="ED694" s="158"/>
      <c r="EE694" s="158"/>
      <c r="EF694" s="158"/>
    </row>
    <row r="695" spans="1:136" s="159" customFormat="1" ht="29.25" customHeight="1" x14ac:dyDescent="0.25">
      <c r="A695" s="225"/>
      <c r="B695" s="226"/>
      <c r="C695" s="652" t="s">
        <v>698</v>
      </c>
      <c r="D695" s="652"/>
      <c r="E695" s="652"/>
      <c r="F695" s="652"/>
      <c r="G695" s="652"/>
      <c r="H695" s="187" t="s">
        <v>64</v>
      </c>
      <c r="I695" s="187" t="s">
        <v>322</v>
      </c>
      <c r="J695" s="187" t="s">
        <v>872</v>
      </c>
      <c r="K695" s="187" t="s">
        <v>65</v>
      </c>
      <c r="L695" s="187" t="s">
        <v>751</v>
      </c>
      <c r="M695" s="253"/>
      <c r="N695" s="256"/>
      <c r="O695" s="256"/>
      <c r="P695" s="256"/>
      <c r="Q695" s="256">
        <f>38.8-38.8</f>
        <v>0</v>
      </c>
      <c r="R695" s="256">
        <f>38.8-38.8</f>
        <v>0</v>
      </c>
      <c r="S695" s="256">
        <f>38.8-38.8</f>
        <v>0</v>
      </c>
      <c r="T695" s="176">
        <v>1</v>
      </c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58"/>
      <c r="BS695" s="158"/>
      <c r="BT695" s="158"/>
      <c r="BU695" s="158"/>
      <c r="BV695" s="158"/>
      <c r="BW695" s="158"/>
      <c r="BX695" s="158"/>
      <c r="BY695" s="158"/>
      <c r="BZ695" s="158"/>
      <c r="CA695" s="158"/>
      <c r="CB695" s="158"/>
      <c r="CC695" s="158"/>
      <c r="CD695" s="158"/>
      <c r="CE695" s="158"/>
      <c r="CF695" s="158"/>
      <c r="CG695" s="158"/>
      <c r="CH695" s="158"/>
      <c r="CI695" s="158"/>
      <c r="CJ695" s="158"/>
      <c r="CK695" s="158"/>
      <c r="CL695" s="158"/>
      <c r="CM695" s="158"/>
      <c r="CN695" s="158"/>
      <c r="CO695" s="158"/>
      <c r="CP695" s="158"/>
      <c r="CQ695" s="158"/>
      <c r="CR695" s="158"/>
      <c r="CS695" s="158"/>
      <c r="CT695" s="158"/>
      <c r="CU695" s="158"/>
      <c r="CV695" s="158"/>
      <c r="CW695" s="158"/>
      <c r="CX695" s="158"/>
      <c r="CY695" s="158"/>
      <c r="CZ695" s="158"/>
      <c r="DA695" s="158"/>
      <c r="DB695" s="158"/>
      <c r="DC695" s="158"/>
      <c r="DD695" s="158"/>
      <c r="DE695" s="158"/>
      <c r="DF695" s="158"/>
      <c r="DG695" s="158"/>
      <c r="DH695" s="158"/>
      <c r="DI695" s="158"/>
      <c r="DJ695" s="158"/>
      <c r="DK695" s="158"/>
      <c r="DL695" s="158"/>
      <c r="DM695" s="158"/>
      <c r="DN695" s="158"/>
      <c r="DO695" s="158"/>
      <c r="DP695" s="158"/>
      <c r="DQ695" s="158"/>
      <c r="DR695" s="158"/>
      <c r="DS695" s="158"/>
      <c r="DT695" s="158"/>
      <c r="DU695" s="158"/>
      <c r="DV695" s="158"/>
      <c r="DW695" s="158"/>
      <c r="DX695" s="158"/>
      <c r="DY695" s="158"/>
      <c r="DZ695" s="158"/>
      <c r="EA695" s="158"/>
      <c r="EB695" s="158"/>
      <c r="EC695" s="158"/>
      <c r="ED695" s="158"/>
      <c r="EE695" s="158"/>
      <c r="EF695" s="158"/>
    </row>
    <row r="696" spans="1:136" s="159" customFormat="1" ht="86.25" customHeight="1" x14ac:dyDescent="0.25">
      <c r="A696" s="455" t="s">
        <v>318</v>
      </c>
      <c r="B696" s="455" t="s">
        <v>1139</v>
      </c>
      <c r="C696" s="736" t="s">
        <v>959</v>
      </c>
      <c r="D696" s="190" t="s">
        <v>819</v>
      </c>
      <c r="E696" s="173" t="s">
        <v>178</v>
      </c>
      <c r="F696" s="174">
        <v>42870</v>
      </c>
      <c r="G696" s="174" t="s">
        <v>321</v>
      </c>
      <c r="H696" s="468" t="s">
        <v>64</v>
      </c>
      <c r="I696" s="455" t="s">
        <v>322</v>
      </c>
      <c r="J696" s="455" t="s">
        <v>957</v>
      </c>
      <c r="K696" s="455"/>
      <c r="L696" s="455"/>
      <c r="M696" s="253"/>
      <c r="N696" s="456"/>
      <c r="O696" s="456"/>
      <c r="P696" s="456">
        <f>P698</f>
        <v>100</v>
      </c>
      <c r="Q696" s="456">
        <f>Q698</f>
        <v>0</v>
      </c>
      <c r="R696" s="456">
        <f>R698</f>
        <v>0</v>
      </c>
      <c r="S696" s="456">
        <f>S698</f>
        <v>0</v>
      </c>
      <c r="T696" s="480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58"/>
      <c r="BS696" s="158"/>
      <c r="BT696" s="158"/>
      <c r="BU696" s="158"/>
      <c r="BV696" s="158"/>
      <c r="BW696" s="158"/>
      <c r="BX696" s="158"/>
      <c r="BY696" s="158"/>
      <c r="BZ696" s="158"/>
      <c r="CA696" s="158"/>
      <c r="CB696" s="158"/>
      <c r="CC696" s="158"/>
      <c r="CD696" s="158"/>
      <c r="CE696" s="158"/>
      <c r="CF696" s="158"/>
      <c r="CG696" s="158"/>
      <c r="CH696" s="158"/>
      <c r="CI696" s="158"/>
      <c r="CJ696" s="158"/>
      <c r="CK696" s="158"/>
      <c r="CL696" s="158"/>
      <c r="CM696" s="158"/>
      <c r="CN696" s="158"/>
      <c r="CO696" s="158"/>
      <c r="CP696" s="158"/>
      <c r="CQ696" s="158"/>
      <c r="CR696" s="158"/>
      <c r="CS696" s="158"/>
      <c r="CT696" s="158"/>
      <c r="CU696" s="158"/>
      <c r="CV696" s="158"/>
      <c r="CW696" s="158"/>
      <c r="CX696" s="158"/>
      <c r="CY696" s="158"/>
      <c r="CZ696" s="158"/>
      <c r="DA696" s="158"/>
      <c r="DB696" s="158"/>
      <c r="DC696" s="158"/>
      <c r="DD696" s="158"/>
      <c r="DE696" s="158"/>
      <c r="DF696" s="158"/>
      <c r="DG696" s="158"/>
      <c r="DH696" s="158"/>
      <c r="DI696" s="158"/>
      <c r="DJ696" s="158"/>
      <c r="DK696" s="158"/>
      <c r="DL696" s="158"/>
      <c r="DM696" s="158"/>
      <c r="DN696" s="158"/>
      <c r="DO696" s="158"/>
      <c r="DP696" s="158"/>
      <c r="DQ696" s="158"/>
      <c r="DR696" s="158"/>
      <c r="DS696" s="158"/>
      <c r="DT696" s="158"/>
      <c r="DU696" s="158"/>
      <c r="DV696" s="158"/>
      <c r="DW696" s="158"/>
      <c r="DX696" s="158"/>
      <c r="DY696" s="158"/>
      <c r="DZ696" s="158"/>
      <c r="EA696" s="158"/>
      <c r="EB696" s="158"/>
      <c r="EC696" s="158"/>
      <c r="ED696" s="158"/>
      <c r="EE696" s="158"/>
      <c r="EF696" s="158"/>
    </row>
    <row r="697" spans="1:136" s="159" customFormat="1" ht="79.5" customHeight="1" x14ac:dyDescent="0.25">
      <c r="A697" s="454"/>
      <c r="B697" s="454"/>
      <c r="C697" s="737"/>
      <c r="D697" s="192" t="s">
        <v>1020</v>
      </c>
      <c r="E697" s="193" t="s">
        <v>178</v>
      </c>
      <c r="F697" s="48" t="s">
        <v>660</v>
      </c>
      <c r="G697" s="48" t="s">
        <v>1018</v>
      </c>
      <c r="H697" s="470"/>
      <c r="I697" s="454"/>
      <c r="J697" s="454"/>
      <c r="K697" s="454"/>
      <c r="L697" s="454"/>
      <c r="M697" s="253"/>
      <c r="N697" s="458"/>
      <c r="O697" s="458"/>
      <c r="P697" s="458"/>
      <c r="Q697" s="458"/>
      <c r="R697" s="458"/>
      <c r="S697" s="458"/>
      <c r="T697" s="482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58"/>
      <c r="BS697" s="158"/>
      <c r="BT697" s="158"/>
      <c r="BU697" s="158"/>
      <c r="BV697" s="158"/>
      <c r="BW697" s="158"/>
      <c r="BX697" s="158"/>
      <c r="BY697" s="158"/>
      <c r="BZ697" s="158"/>
      <c r="CA697" s="158"/>
      <c r="CB697" s="158"/>
      <c r="CC697" s="158"/>
      <c r="CD697" s="158"/>
      <c r="CE697" s="158"/>
      <c r="CF697" s="158"/>
      <c r="CG697" s="158"/>
      <c r="CH697" s="158"/>
      <c r="CI697" s="158"/>
      <c r="CJ697" s="158"/>
      <c r="CK697" s="158"/>
      <c r="CL697" s="158"/>
      <c r="CM697" s="158"/>
      <c r="CN697" s="158"/>
      <c r="CO697" s="158"/>
      <c r="CP697" s="158"/>
      <c r="CQ697" s="158"/>
      <c r="CR697" s="158"/>
      <c r="CS697" s="158"/>
      <c r="CT697" s="158"/>
      <c r="CU697" s="158"/>
      <c r="CV697" s="158"/>
      <c r="CW697" s="158"/>
      <c r="CX697" s="158"/>
      <c r="CY697" s="158"/>
      <c r="CZ697" s="158"/>
      <c r="DA697" s="158"/>
      <c r="DB697" s="158"/>
      <c r="DC697" s="158"/>
      <c r="DD697" s="158"/>
      <c r="DE697" s="158"/>
      <c r="DF697" s="158"/>
      <c r="DG697" s="158"/>
      <c r="DH697" s="158"/>
      <c r="DI697" s="158"/>
      <c r="DJ697" s="158"/>
      <c r="DK697" s="158"/>
      <c r="DL697" s="158"/>
      <c r="DM697" s="158"/>
      <c r="DN697" s="158"/>
      <c r="DO697" s="158"/>
      <c r="DP697" s="158"/>
      <c r="DQ697" s="158"/>
      <c r="DR697" s="158"/>
      <c r="DS697" s="158"/>
      <c r="DT697" s="158"/>
      <c r="DU697" s="158"/>
      <c r="DV697" s="158"/>
      <c r="DW697" s="158"/>
      <c r="DX697" s="158"/>
      <c r="DY697" s="158"/>
      <c r="DZ697" s="158"/>
      <c r="EA697" s="158"/>
      <c r="EB697" s="158"/>
      <c r="EC697" s="158"/>
      <c r="ED697" s="158"/>
      <c r="EE697" s="158"/>
      <c r="EF697" s="158"/>
    </row>
    <row r="698" spans="1:136" s="159" customFormat="1" ht="29.25" customHeight="1" x14ac:dyDescent="0.25">
      <c r="A698" s="225"/>
      <c r="B698" s="226"/>
      <c r="C698" s="652" t="s">
        <v>698</v>
      </c>
      <c r="D698" s="652"/>
      <c r="E698" s="652"/>
      <c r="F698" s="652"/>
      <c r="G698" s="652"/>
      <c r="H698" s="187" t="s">
        <v>64</v>
      </c>
      <c r="I698" s="187" t="s">
        <v>322</v>
      </c>
      <c r="J698" s="187" t="s">
        <v>958</v>
      </c>
      <c r="K698" s="187" t="s">
        <v>65</v>
      </c>
      <c r="L698" s="187" t="s">
        <v>751</v>
      </c>
      <c r="M698" s="253"/>
      <c r="N698" s="256"/>
      <c r="O698" s="256"/>
      <c r="P698" s="256">
        <v>100</v>
      </c>
      <c r="Q698" s="256"/>
      <c r="R698" s="256"/>
      <c r="S698" s="256"/>
      <c r="T698" s="176">
        <v>1</v>
      </c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58"/>
      <c r="BS698" s="158"/>
      <c r="BT698" s="158"/>
      <c r="BU698" s="158"/>
      <c r="BV698" s="158"/>
      <c r="BW698" s="158"/>
      <c r="BX698" s="158"/>
      <c r="BY698" s="158"/>
      <c r="BZ698" s="158"/>
      <c r="CA698" s="158"/>
      <c r="CB698" s="158"/>
      <c r="CC698" s="158"/>
      <c r="CD698" s="158"/>
      <c r="CE698" s="158"/>
      <c r="CF698" s="158"/>
      <c r="CG698" s="158"/>
      <c r="CH698" s="158"/>
      <c r="CI698" s="158"/>
      <c r="CJ698" s="158"/>
      <c r="CK698" s="158"/>
      <c r="CL698" s="158"/>
      <c r="CM698" s="158"/>
      <c r="CN698" s="158"/>
      <c r="CO698" s="158"/>
      <c r="CP698" s="158"/>
      <c r="CQ698" s="158"/>
      <c r="CR698" s="158"/>
      <c r="CS698" s="158"/>
      <c r="CT698" s="158"/>
      <c r="CU698" s="158"/>
      <c r="CV698" s="158"/>
      <c r="CW698" s="158"/>
      <c r="CX698" s="158"/>
      <c r="CY698" s="158"/>
      <c r="CZ698" s="158"/>
      <c r="DA698" s="158"/>
      <c r="DB698" s="158"/>
      <c r="DC698" s="158"/>
      <c r="DD698" s="158"/>
      <c r="DE698" s="158"/>
      <c r="DF698" s="158"/>
      <c r="DG698" s="158"/>
      <c r="DH698" s="158"/>
      <c r="DI698" s="158"/>
      <c r="DJ698" s="158"/>
      <c r="DK698" s="158"/>
      <c r="DL698" s="158"/>
      <c r="DM698" s="158"/>
      <c r="DN698" s="158"/>
      <c r="DO698" s="158"/>
      <c r="DP698" s="158"/>
      <c r="DQ698" s="158"/>
      <c r="DR698" s="158"/>
      <c r="DS698" s="158"/>
      <c r="DT698" s="158"/>
      <c r="DU698" s="158"/>
      <c r="DV698" s="158"/>
      <c r="DW698" s="158"/>
      <c r="DX698" s="158"/>
      <c r="DY698" s="158"/>
      <c r="DZ698" s="158"/>
      <c r="EA698" s="158"/>
      <c r="EB698" s="158"/>
      <c r="EC698" s="158"/>
      <c r="ED698" s="158"/>
      <c r="EE698" s="158"/>
      <c r="EF698" s="158"/>
    </row>
    <row r="699" spans="1:136" s="27" customFormat="1" ht="64.5" customHeight="1" x14ac:dyDescent="0.25">
      <c r="A699" s="455" t="s">
        <v>318</v>
      </c>
      <c r="B699" s="455" t="s">
        <v>976</v>
      </c>
      <c r="C699" s="736" t="s">
        <v>794</v>
      </c>
      <c r="D699" s="190" t="s">
        <v>819</v>
      </c>
      <c r="E699" s="173" t="s">
        <v>178</v>
      </c>
      <c r="F699" s="174">
        <v>42870</v>
      </c>
      <c r="G699" s="174" t="s">
        <v>321</v>
      </c>
      <c r="H699" s="468" t="s">
        <v>64</v>
      </c>
      <c r="I699" s="455" t="s">
        <v>322</v>
      </c>
      <c r="J699" s="455" t="s">
        <v>796</v>
      </c>
      <c r="K699" s="455"/>
      <c r="L699" s="455"/>
      <c r="M699" s="456"/>
      <c r="N699" s="459">
        <f>N701</f>
        <v>23</v>
      </c>
      <c r="O699" s="459">
        <f>O701</f>
        <v>23</v>
      </c>
      <c r="P699" s="456"/>
      <c r="Q699" s="456">
        <f>Q701</f>
        <v>36.799999999999997</v>
      </c>
      <c r="R699" s="456">
        <f t="shared" ref="R699:S699" si="59">R701</f>
        <v>0</v>
      </c>
      <c r="S699" s="456">
        <f t="shared" si="59"/>
        <v>0</v>
      </c>
      <c r="T699" s="480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</row>
    <row r="700" spans="1:136" s="27" customFormat="1" ht="78.75" customHeight="1" x14ac:dyDescent="0.25">
      <c r="A700" s="454"/>
      <c r="B700" s="454"/>
      <c r="C700" s="737"/>
      <c r="D700" s="192" t="s">
        <v>1020</v>
      </c>
      <c r="E700" s="193" t="s">
        <v>178</v>
      </c>
      <c r="F700" s="48" t="s">
        <v>660</v>
      </c>
      <c r="G700" s="48" t="s">
        <v>1018</v>
      </c>
      <c r="H700" s="470"/>
      <c r="I700" s="454"/>
      <c r="J700" s="454"/>
      <c r="K700" s="454"/>
      <c r="L700" s="454"/>
      <c r="M700" s="458"/>
      <c r="N700" s="461"/>
      <c r="O700" s="461"/>
      <c r="P700" s="458"/>
      <c r="Q700" s="458"/>
      <c r="R700" s="458"/>
      <c r="S700" s="458"/>
      <c r="T700" s="482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  <c r="DY700" s="16"/>
      <c r="DZ700" s="16"/>
      <c r="EA700" s="16"/>
      <c r="EB700" s="16"/>
      <c r="EC700" s="16"/>
      <c r="ED700" s="16"/>
      <c r="EE700" s="16"/>
      <c r="EF700" s="16"/>
    </row>
    <row r="701" spans="1:136" s="27" customFormat="1" ht="29.25" customHeight="1" x14ac:dyDescent="0.25">
      <c r="A701" s="225"/>
      <c r="B701" s="226"/>
      <c r="C701" s="652" t="s">
        <v>698</v>
      </c>
      <c r="D701" s="652"/>
      <c r="E701" s="652"/>
      <c r="F701" s="652"/>
      <c r="G701" s="652"/>
      <c r="H701" s="187" t="s">
        <v>64</v>
      </c>
      <c r="I701" s="187" t="s">
        <v>322</v>
      </c>
      <c r="J701" s="187" t="s">
        <v>795</v>
      </c>
      <c r="K701" s="187" t="s">
        <v>65</v>
      </c>
      <c r="L701" s="187" t="s">
        <v>751</v>
      </c>
      <c r="M701" s="147"/>
      <c r="N701" s="256">
        <v>23</v>
      </c>
      <c r="O701" s="256">
        <v>23</v>
      </c>
      <c r="P701" s="256"/>
      <c r="Q701" s="256">
        <v>36.799999999999997</v>
      </c>
      <c r="R701" s="256">
        <v>0</v>
      </c>
      <c r="S701" s="256">
        <v>0</v>
      </c>
      <c r="T701" s="176">
        <v>1</v>
      </c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  <c r="DV701" s="16"/>
      <c r="DW701" s="16"/>
      <c r="DX701" s="16"/>
      <c r="DY701" s="16"/>
      <c r="DZ701" s="16"/>
      <c r="EA701" s="16"/>
      <c r="EB701" s="16"/>
      <c r="EC701" s="16"/>
      <c r="ED701" s="16"/>
      <c r="EE701" s="16"/>
      <c r="EF701" s="16"/>
    </row>
    <row r="702" spans="1:136" s="159" customFormat="1" ht="46.5" customHeight="1" x14ac:dyDescent="0.25">
      <c r="A702" s="455" t="s">
        <v>318</v>
      </c>
      <c r="B702" s="455" t="s">
        <v>1140</v>
      </c>
      <c r="C702" s="736" t="s">
        <v>873</v>
      </c>
      <c r="D702" s="646" t="s">
        <v>828</v>
      </c>
      <c r="E702" s="648" t="s">
        <v>178</v>
      </c>
      <c r="F702" s="650">
        <v>42870</v>
      </c>
      <c r="G702" s="650" t="s">
        <v>321</v>
      </c>
      <c r="H702" s="468" t="s">
        <v>64</v>
      </c>
      <c r="I702" s="455" t="s">
        <v>322</v>
      </c>
      <c r="J702" s="455" t="s">
        <v>756</v>
      </c>
      <c r="K702" s="455"/>
      <c r="L702" s="455"/>
      <c r="M702" s="456"/>
      <c r="N702" s="456"/>
      <c r="O702" s="456"/>
      <c r="P702" s="456">
        <f>P704</f>
        <v>40.9</v>
      </c>
      <c r="Q702" s="456">
        <f t="shared" ref="Q702:S702" si="60">Q704</f>
        <v>2</v>
      </c>
      <c r="R702" s="456">
        <f t="shared" si="60"/>
        <v>0</v>
      </c>
      <c r="S702" s="456">
        <f t="shared" si="60"/>
        <v>0</v>
      </c>
      <c r="T702" s="480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58"/>
      <c r="BS702" s="158"/>
      <c r="BT702" s="158"/>
      <c r="BU702" s="158"/>
      <c r="BV702" s="158"/>
      <c r="BW702" s="158"/>
      <c r="BX702" s="158"/>
      <c r="BY702" s="158"/>
      <c r="BZ702" s="158"/>
      <c r="CA702" s="158"/>
      <c r="CB702" s="158"/>
      <c r="CC702" s="158"/>
      <c r="CD702" s="158"/>
      <c r="CE702" s="158"/>
      <c r="CF702" s="158"/>
      <c r="CG702" s="158"/>
      <c r="CH702" s="158"/>
      <c r="CI702" s="158"/>
      <c r="CJ702" s="158"/>
      <c r="CK702" s="158"/>
      <c r="CL702" s="158"/>
      <c r="CM702" s="158"/>
      <c r="CN702" s="158"/>
      <c r="CO702" s="158"/>
      <c r="CP702" s="158"/>
      <c r="CQ702" s="158"/>
      <c r="CR702" s="158"/>
      <c r="CS702" s="158"/>
      <c r="CT702" s="158"/>
      <c r="CU702" s="158"/>
      <c r="CV702" s="158"/>
      <c r="CW702" s="158"/>
      <c r="CX702" s="158"/>
      <c r="CY702" s="158"/>
      <c r="CZ702" s="158"/>
      <c r="DA702" s="158"/>
      <c r="DB702" s="158"/>
      <c r="DC702" s="158"/>
      <c r="DD702" s="158"/>
      <c r="DE702" s="158"/>
      <c r="DF702" s="158"/>
      <c r="DG702" s="158"/>
      <c r="DH702" s="158"/>
      <c r="DI702" s="158"/>
      <c r="DJ702" s="158"/>
      <c r="DK702" s="158"/>
      <c r="DL702" s="158"/>
      <c r="DM702" s="158"/>
      <c r="DN702" s="158"/>
      <c r="DO702" s="158"/>
      <c r="DP702" s="158"/>
      <c r="DQ702" s="158"/>
      <c r="DR702" s="158"/>
      <c r="DS702" s="158"/>
      <c r="DT702" s="158"/>
      <c r="DU702" s="158"/>
      <c r="DV702" s="158"/>
      <c r="DW702" s="158"/>
      <c r="DX702" s="158"/>
      <c r="DY702" s="158"/>
      <c r="DZ702" s="158"/>
      <c r="EA702" s="158"/>
      <c r="EB702" s="158"/>
      <c r="EC702" s="158"/>
      <c r="ED702" s="158"/>
      <c r="EE702" s="158"/>
      <c r="EF702" s="158"/>
    </row>
    <row r="703" spans="1:136" s="159" customFormat="1" ht="36.75" customHeight="1" x14ac:dyDescent="0.25">
      <c r="A703" s="454"/>
      <c r="B703" s="454"/>
      <c r="C703" s="737"/>
      <c r="D703" s="647"/>
      <c r="E703" s="649"/>
      <c r="F703" s="651"/>
      <c r="G703" s="651"/>
      <c r="H703" s="470"/>
      <c r="I703" s="454"/>
      <c r="J703" s="454"/>
      <c r="K703" s="454"/>
      <c r="L703" s="454"/>
      <c r="M703" s="458"/>
      <c r="N703" s="458"/>
      <c r="O703" s="458"/>
      <c r="P703" s="458"/>
      <c r="Q703" s="458"/>
      <c r="R703" s="458"/>
      <c r="S703" s="458"/>
      <c r="T703" s="482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58"/>
      <c r="BS703" s="158"/>
      <c r="BT703" s="158"/>
      <c r="BU703" s="158"/>
      <c r="BV703" s="158"/>
      <c r="BW703" s="158"/>
      <c r="BX703" s="158"/>
      <c r="BY703" s="158"/>
      <c r="BZ703" s="158"/>
      <c r="CA703" s="158"/>
      <c r="CB703" s="158"/>
      <c r="CC703" s="158"/>
      <c r="CD703" s="158"/>
      <c r="CE703" s="158"/>
      <c r="CF703" s="158"/>
      <c r="CG703" s="158"/>
      <c r="CH703" s="158"/>
      <c r="CI703" s="158"/>
      <c r="CJ703" s="158"/>
      <c r="CK703" s="158"/>
      <c r="CL703" s="158"/>
      <c r="CM703" s="158"/>
      <c r="CN703" s="158"/>
      <c r="CO703" s="158"/>
      <c r="CP703" s="158"/>
      <c r="CQ703" s="158"/>
      <c r="CR703" s="158"/>
      <c r="CS703" s="158"/>
      <c r="CT703" s="158"/>
      <c r="CU703" s="158"/>
      <c r="CV703" s="158"/>
      <c r="CW703" s="158"/>
      <c r="CX703" s="158"/>
      <c r="CY703" s="158"/>
      <c r="CZ703" s="158"/>
      <c r="DA703" s="158"/>
      <c r="DB703" s="158"/>
      <c r="DC703" s="158"/>
      <c r="DD703" s="158"/>
      <c r="DE703" s="158"/>
      <c r="DF703" s="158"/>
      <c r="DG703" s="158"/>
      <c r="DH703" s="158"/>
      <c r="DI703" s="158"/>
      <c r="DJ703" s="158"/>
      <c r="DK703" s="158"/>
      <c r="DL703" s="158"/>
      <c r="DM703" s="158"/>
      <c r="DN703" s="158"/>
      <c r="DO703" s="158"/>
      <c r="DP703" s="158"/>
      <c r="DQ703" s="158"/>
      <c r="DR703" s="158"/>
      <c r="DS703" s="158"/>
      <c r="DT703" s="158"/>
      <c r="DU703" s="158"/>
      <c r="DV703" s="158"/>
      <c r="DW703" s="158"/>
      <c r="DX703" s="158"/>
      <c r="DY703" s="158"/>
      <c r="DZ703" s="158"/>
      <c r="EA703" s="158"/>
      <c r="EB703" s="158"/>
      <c r="EC703" s="158"/>
      <c r="ED703" s="158"/>
      <c r="EE703" s="158"/>
      <c r="EF703" s="158"/>
    </row>
    <row r="704" spans="1:136" s="159" customFormat="1" ht="29.25" customHeight="1" x14ac:dyDescent="0.25">
      <c r="A704" s="225"/>
      <c r="B704" s="226"/>
      <c r="C704" s="652" t="s">
        <v>698</v>
      </c>
      <c r="D704" s="652"/>
      <c r="E704" s="652"/>
      <c r="F704" s="652"/>
      <c r="G704" s="652"/>
      <c r="H704" s="187" t="s">
        <v>64</v>
      </c>
      <c r="I704" s="187" t="s">
        <v>322</v>
      </c>
      <c r="J704" s="187" t="s">
        <v>756</v>
      </c>
      <c r="K704" s="187" t="s">
        <v>65</v>
      </c>
      <c r="L704" s="187" t="s">
        <v>751</v>
      </c>
      <c r="M704" s="253"/>
      <c r="N704" s="256"/>
      <c r="O704" s="256"/>
      <c r="P704" s="256">
        <v>40.9</v>
      </c>
      <c r="Q704" s="256">
        <v>2</v>
      </c>
      <c r="R704" s="256">
        <v>0</v>
      </c>
      <c r="S704" s="256">
        <v>0</v>
      </c>
      <c r="T704" s="176">
        <v>1</v>
      </c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58"/>
      <c r="BS704" s="158"/>
      <c r="BT704" s="158"/>
      <c r="BU704" s="158"/>
      <c r="BV704" s="158"/>
      <c r="BW704" s="158"/>
      <c r="BX704" s="158"/>
      <c r="BY704" s="158"/>
      <c r="BZ704" s="158"/>
      <c r="CA704" s="158"/>
      <c r="CB704" s="158"/>
      <c r="CC704" s="158"/>
      <c r="CD704" s="158"/>
      <c r="CE704" s="158"/>
      <c r="CF704" s="158"/>
      <c r="CG704" s="158"/>
      <c r="CH704" s="158"/>
      <c r="CI704" s="158"/>
      <c r="CJ704" s="158"/>
      <c r="CK704" s="158"/>
      <c r="CL704" s="158"/>
      <c r="CM704" s="158"/>
      <c r="CN704" s="158"/>
      <c r="CO704" s="158"/>
      <c r="CP704" s="158"/>
      <c r="CQ704" s="158"/>
      <c r="CR704" s="158"/>
      <c r="CS704" s="158"/>
      <c r="CT704" s="158"/>
      <c r="CU704" s="158"/>
      <c r="CV704" s="158"/>
      <c r="CW704" s="158"/>
      <c r="CX704" s="158"/>
      <c r="CY704" s="158"/>
      <c r="CZ704" s="158"/>
      <c r="DA704" s="158"/>
      <c r="DB704" s="158"/>
      <c r="DC704" s="158"/>
      <c r="DD704" s="158"/>
      <c r="DE704" s="158"/>
      <c r="DF704" s="158"/>
      <c r="DG704" s="158"/>
      <c r="DH704" s="158"/>
      <c r="DI704" s="158"/>
      <c r="DJ704" s="158"/>
      <c r="DK704" s="158"/>
      <c r="DL704" s="158"/>
      <c r="DM704" s="158"/>
      <c r="DN704" s="158"/>
      <c r="DO704" s="158"/>
      <c r="DP704" s="158"/>
      <c r="DQ704" s="158"/>
      <c r="DR704" s="158"/>
      <c r="DS704" s="158"/>
      <c r="DT704" s="158"/>
      <c r="DU704" s="158"/>
      <c r="DV704" s="158"/>
      <c r="DW704" s="158"/>
      <c r="DX704" s="158"/>
      <c r="DY704" s="158"/>
      <c r="DZ704" s="158"/>
      <c r="EA704" s="158"/>
      <c r="EB704" s="158"/>
      <c r="EC704" s="158"/>
      <c r="ED704" s="158"/>
      <c r="EE704" s="158"/>
      <c r="EF704" s="158"/>
    </row>
    <row r="705" spans="1:136" s="27" customFormat="1" ht="46.5" customHeight="1" x14ac:dyDescent="0.25">
      <c r="A705" s="455" t="s">
        <v>318</v>
      </c>
      <c r="B705" s="455" t="s">
        <v>1141</v>
      </c>
      <c r="C705" s="736" t="s">
        <v>794</v>
      </c>
      <c r="D705" s="646" t="s">
        <v>828</v>
      </c>
      <c r="E705" s="648" t="s">
        <v>178</v>
      </c>
      <c r="F705" s="650">
        <v>42870</v>
      </c>
      <c r="G705" s="650" t="s">
        <v>321</v>
      </c>
      <c r="H705" s="468" t="s">
        <v>64</v>
      </c>
      <c r="I705" s="455" t="s">
        <v>322</v>
      </c>
      <c r="J705" s="455" t="s">
        <v>797</v>
      </c>
      <c r="K705" s="455"/>
      <c r="L705" s="455"/>
      <c r="M705" s="456"/>
      <c r="N705" s="459">
        <f>N707</f>
        <v>1.3</v>
      </c>
      <c r="O705" s="459">
        <f>O707</f>
        <v>1.3</v>
      </c>
      <c r="P705" s="456"/>
      <c r="Q705" s="456"/>
      <c r="R705" s="456"/>
      <c r="S705" s="456"/>
      <c r="T705" s="480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  <c r="DT705" s="16"/>
      <c r="DU705" s="16"/>
      <c r="DV705" s="16"/>
      <c r="DW705" s="16"/>
      <c r="DX705" s="16"/>
      <c r="DY705" s="16"/>
      <c r="DZ705" s="16"/>
      <c r="EA705" s="16"/>
      <c r="EB705" s="16"/>
      <c r="EC705" s="16"/>
      <c r="ED705" s="16"/>
      <c r="EE705" s="16"/>
      <c r="EF705" s="16"/>
    </row>
    <row r="706" spans="1:136" s="27" customFormat="1" ht="36.75" customHeight="1" x14ac:dyDescent="0.25">
      <c r="A706" s="454"/>
      <c r="B706" s="454"/>
      <c r="C706" s="737"/>
      <c r="D706" s="647"/>
      <c r="E706" s="649"/>
      <c r="F706" s="651"/>
      <c r="G706" s="651"/>
      <c r="H706" s="470"/>
      <c r="I706" s="454"/>
      <c r="J706" s="454"/>
      <c r="K706" s="454"/>
      <c r="L706" s="454"/>
      <c r="M706" s="458"/>
      <c r="N706" s="461"/>
      <c r="O706" s="461"/>
      <c r="P706" s="458"/>
      <c r="Q706" s="458"/>
      <c r="R706" s="458"/>
      <c r="S706" s="458"/>
      <c r="T706" s="482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  <c r="DR706" s="16"/>
      <c r="DS706" s="16"/>
      <c r="DT706" s="16"/>
      <c r="DU706" s="16"/>
      <c r="DV706" s="16"/>
      <c r="DW706" s="16"/>
      <c r="DX706" s="16"/>
      <c r="DY706" s="16"/>
      <c r="DZ706" s="16"/>
      <c r="EA706" s="16"/>
      <c r="EB706" s="16"/>
      <c r="EC706" s="16"/>
      <c r="ED706" s="16"/>
      <c r="EE706" s="16"/>
      <c r="EF706" s="16"/>
    </row>
    <row r="707" spans="1:136" s="27" customFormat="1" ht="29.25" customHeight="1" x14ac:dyDescent="0.25">
      <c r="A707" s="225"/>
      <c r="B707" s="226"/>
      <c r="C707" s="652" t="s">
        <v>698</v>
      </c>
      <c r="D707" s="652"/>
      <c r="E707" s="652"/>
      <c r="F707" s="652"/>
      <c r="G707" s="652"/>
      <c r="H707" s="187" t="s">
        <v>64</v>
      </c>
      <c r="I707" s="187" t="s">
        <v>322</v>
      </c>
      <c r="J707" s="187" t="s">
        <v>851</v>
      </c>
      <c r="K707" s="187" t="s">
        <v>65</v>
      </c>
      <c r="L707" s="187" t="s">
        <v>751</v>
      </c>
      <c r="M707" s="256"/>
      <c r="N707" s="256">
        <v>1.3</v>
      </c>
      <c r="O707" s="256">
        <v>1.3</v>
      </c>
      <c r="P707" s="256"/>
      <c r="Q707" s="256"/>
      <c r="R707" s="256"/>
      <c r="S707" s="256"/>
      <c r="T707" s="176">
        <v>1</v>
      </c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  <c r="DV707" s="16"/>
      <c r="DW707" s="16"/>
      <c r="DX707" s="16"/>
      <c r="DY707" s="16"/>
      <c r="DZ707" s="16"/>
      <c r="EA707" s="16"/>
      <c r="EB707" s="16"/>
      <c r="EC707" s="16"/>
      <c r="ED707" s="16"/>
      <c r="EE707" s="16"/>
      <c r="EF707" s="16"/>
    </row>
    <row r="708" spans="1:136" s="27" customFormat="1" ht="93.75" customHeight="1" x14ac:dyDescent="0.25">
      <c r="A708" s="455" t="s">
        <v>318</v>
      </c>
      <c r="B708" s="455" t="s">
        <v>1142</v>
      </c>
      <c r="C708" s="736" t="s">
        <v>794</v>
      </c>
      <c r="D708" s="160" t="s">
        <v>820</v>
      </c>
      <c r="E708" s="173" t="s">
        <v>178</v>
      </c>
      <c r="F708" s="174">
        <v>42870</v>
      </c>
      <c r="G708" s="174" t="s">
        <v>321</v>
      </c>
      <c r="H708" s="468" t="s">
        <v>64</v>
      </c>
      <c r="I708" s="455" t="s">
        <v>322</v>
      </c>
      <c r="J708" s="455" t="s">
        <v>795</v>
      </c>
      <c r="K708" s="455"/>
      <c r="L708" s="455"/>
      <c r="M708" s="456"/>
      <c r="N708" s="459">
        <f>N710</f>
        <v>100</v>
      </c>
      <c r="O708" s="459">
        <f>O710</f>
        <v>100</v>
      </c>
      <c r="P708" s="456"/>
      <c r="Q708" s="456"/>
      <c r="R708" s="456"/>
      <c r="S708" s="456"/>
      <c r="T708" s="480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  <c r="DG708" s="16"/>
      <c r="DH708" s="16"/>
      <c r="DI708" s="16"/>
      <c r="DJ708" s="16"/>
      <c r="DK708" s="16"/>
      <c r="DL708" s="16"/>
      <c r="DM708" s="16"/>
      <c r="DN708" s="16"/>
      <c r="DO708" s="16"/>
      <c r="DP708" s="16"/>
      <c r="DQ708" s="16"/>
      <c r="DR708" s="16"/>
      <c r="DS708" s="16"/>
      <c r="DT708" s="16"/>
      <c r="DU708" s="16"/>
      <c r="DV708" s="16"/>
      <c r="DW708" s="16"/>
      <c r="DX708" s="16"/>
      <c r="DY708" s="16"/>
      <c r="DZ708" s="16"/>
      <c r="EA708" s="16"/>
      <c r="EB708" s="16"/>
      <c r="EC708" s="16"/>
      <c r="ED708" s="16"/>
      <c r="EE708" s="16"/>
      <c r="EF708" s="16"/>
    </row>
    <row r="709" spans="1:136" s="27" customFormat="1" ht="74.25" customHeight="1" x14ac:dyDescent="0.25">
      <c r="A709" s="454"/>
      <c r="B709" s="454"/>
      <c r="C709" s="737"/>
      <c r="D709" s="192" t="s">
        <v>1020</v>
      </c>
      <c r="E709" s="193" t="s">
        <v>178</v>
      </c>
      <c r="F709" s="48" t="s">
        <v>660</v>
      </c>
      <c r="G709" s="48" t="s">
        <v>1018</v>
      </c>
      <c r="H709" s="470"/>
      <c r="I709" s="454"/>
      <c r="J709" s="454"/>
      <c r="K709" s="454"/>
      <c r="L709" s="454"/>
      <c r="M709" s="458"/>
      <c r="N709" s="461"/>
      <c r="O709" s="461"/>
      <c r="P709" s="458"/>
      <c r="Q709" s="458"/>
      <c r="R709" s="458"/>
      <c r="S709" s="458"/>
      <c r="T709" s="482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  <c r="DV709" s="16"/>
      <c r="DW709" s="16"/>
      <c r="DX709" s="16"/>
      <c r="DY709" s="16"/>
      <c r="DZ709" s="16"/>
      <c r="EA709" s="16"/>
      <c r="EB709" s="16"/>
      <c r="EC709" s="16"/>
      <c r="ED709" s="16"/>
      <c r="EE709" s="16"/>
      <c r="EF709" s="16"/>
    </row>
    <row r="710" spans="1:136" s="27" customFormat="1" ht="29.25" customHeight="1" x14ac:dyDescent="0.25">
      <c r="A710" s="225"/>
      <c r="B710" s="226"/>
      <c r="C710" s="652" t="s">
        <v>698</v>
      </c>
      <c r="D710" s="652"/>
      <c r="E710" s="652"/>
      <c r="F710" s="652"/>
      <c r="G710" s="652"/>
      <c r="H710" s="187" t="s">
        <v>64</v>
      </c>
      <c r="I710" s="187" t="s">
        <v>322</v>
      </c>
      <c r="J710" s="187" t="s">
        <v>795</v>
      </c>
      <c r="K710" s="187" t="s">
        <v>65</v>
      </c>
      <c r="L710" s="187" t="s">
        <v>751</v>
      </c>
      <c r="M710" s="147"/>
      <c r="N710" s="256">
        <v>100</v>
      </c>
      <c r="O710" s="256">
        <v>100</v>
      </c>
      <c r="P710" s="256"/>
      <c r="Q710" s="256"/>
      <c r="R710" s="256"/>
      <c r="S710" s="256"/>
      <c r="T710" s="176">
        <v>1</v>
      </c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  <c r="DG710" s="16"/>
      <c r="DH710" s="16"/>
      <c r="DI710" s="16"/>
      <c r="DJ710" s="16"/>
      <c r="DK710" s="16"/>
      <c r="DL710" s="16"/>
      <c r="DM710" s="16"/>
      <c r="DN710" s="16"/>
      <c r="DO710" s="16"/>
      <c r="DP710" s="16"/>
      <c r="DQ710" s="16"/>
      <c r="DR710" s="16"/>
      <c r="DS710" s="16"/>
      <c r="DT710" s="16"/>
      <c r="DU710" s="16"/>
      <c r="DV710" s="16"/>
      <c r="DW710" s="16"/>
      <c r="DX710" s="16"/>
      <c r="DY710" s="16"/>
      <c r="DZ710" s="16"/>
      <c r="EA710" s="16"/>
      <c r="EB710" s="16"/>
      <c r="EC710" s="16"/>
      <c r="ED710" s="16"/>
      <c r="EE710" s="16"/>
      <c r="EF710" s="16"/>
    </row>
    <row r="711" spans="1:136" s="9" customFormat="1" ht="82.5" customHeight="1" outlineLevel="1" x14ac:dyDescent="0.25">
      <c r="A711" s="455" t="s">
        <v>318</v>
      </c>
      <c r="B711" s="641" t="s">
        <v>1143</v>
      </c>
      <c r="C711" s="690" t="s">
        <v>644</v>
      </c>
      <c r="D711" s="190" t="s">
        <v>829</v>
      </c>
      <c r="E711" s="173" t="s">
        <v>178</v>
      </c>
      <c r="F711" s="174">
        <v>41320</v>
      </c>
      <c r="G711" s="174" t="s">
        <v>321</v>
      </c>
      <c r="H711" s="455" t="s">
        <v>64</v>
      </c>
      <c r="I711" s="455" t="s">
        <v>322</v>
      </c>
      <c r="J711" s="455" t="s">
        <v>343</v>
      </c>
      <c r="K711" s="455"/>
      <c r="L711" s="455"/>
      <c r="M711" s="456"/>
      <c r="N711" s="459">
        <f t="shared" ref="N711:P711" si="61">N713</f>
        <v>1760.5</v>
      </c>
      <c r="O711" s="459">
        <f t="shared" si="61"/>
        <v>1760.5</v>
      </c>
      <c r="P711" s="456">
        <f t="shared" si="61"/>
        <v>3306.5</v>
      </c>
      <c r="Q711" s="456">
        <f t="shared" ref="Q711:S711" si="62">Q713</f>
        <v>3516.6</v>
      </c>
      <c r="R711" s="456">
        <f t="shared" si="62"/>
        <v>3516.6</v>
      </c>
      <c r="S711" s="456">
        <f t="shared" si="62"/>
        <v>3516.6</v>
      </c>
      <c r="T711" s="480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24"/>
      <c r="DS711" s="124"/>
      <c r="DT711" s="124"/>
      <c r="DU711" s="124"/>
      <c r="DV711" s="124"/>
      <c r="DW711" s="124"/>
      <c r="DX711" s="124"/>
      <c r="DY711" s="124"/>
      <c r="DZ711" s="124"/>
      <c r="EA711" s="124"/>
      <c r="EB711" s="124"/>
      <c r="EC711" s="124"/>
      <c r="ED711" s="124"/>
      <c r="EE711" s="124"/>
      <c r="EF711" s="124"/>
    </row>
    <row r="712" spans="1:136" s="9" customFormat="1" ht="73.5" customHeight="1" outlineLevel="1" x14ac:dyDescent="0.25">
      <c r="A712" s="454"/>
      <c r="B712" s="642"/>
      <c r="C712" s="691"/>
      <c r="D712" s="242" t="s">
        <v>1021</v>
      </c>
      <c r="E712" s="193" t="s">
        <v>178</v>
      </c>
      <c r="F712" s="48" t="s">
        <v>660</v>
      </c>
      <c r="G712" s="48" t="s">
        <v>1018</v>
      </c>
      <c r="H712" s="454"/>
      <c r="I712" s="454"/>
      <c r="J712" s="454"/>
      <c r="K712" s="454"/>
      <c r="L712" s="454"/>
      <c r="M712" s="458"/>
      <c r="N712" s="461"/>
      <c r="O712" s="461"/>
      <c r="P712" s="458"/>
      <c r="Q712" s="458"/>
      <c r="R712" s="458"/>
      <c r="S712" s="458"/>
      <c r="T712" s="482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24"/>
      <c r="DS712" s="124"/>
      <c r="DT712" s="124"/>
      <c r="DU712" s="124"/>
      <c r="DV712" s="124"/>
      <c r="DW712" s="124"/>
      <c r="DX712" s="124"/>
      <c r="DY712" s="124"/>
      <c r="DZ712" s="124"/>
      <c r="EA712" s="124"/>
      <c r="EB712" s="124"/>
      <c r="EC712" s="124"/>
      <c r="ED712" s="124"/>
      <c r="EE712" s="124"/>
      <c r="EF712" s="124"/>
    </row>
    <row r="713" spans="1:136" s="9" customFormat="1" ht="41.25" customHeight="1" outlineLevel="1" x14ac:dyDescent="0.25">
      <c r="A713" s="631"/>
      <c r="B713" s="632"/>
      <c r="C713" s="652" t="s">
        <v>699</v>
      </c>
      <c r="D713" s="652"/>
      <c r="E713" s="652"/>
      <c r="F713" s="652"/>
      <c r="G713" s="652"/>
      <c r="H713" s="212" t="s">
        <v>64</v>
      </c>
      <c r="I713" s="212" t="s">
        <v>322</v>
      </c>
      <c r="J713" s="212" t="s">
        <v>343</v>
      </c>
      <c r="K713" s="212" t="s">
        <v>690</v>
      </c>
      <c r="L713" s="212" t="s">
        <v>751</v>
      </c>
      <c r="M713" s="256"/>
      <c r="N713" s="253">
        <v>1760.5</v>
      </c>
      <c r="O713" s="253">
        <v>1760.5</v>
      </c>
      <c r="P713" s="253">
        <v>3306.5</v>
      </c>
      <c r="Q713" s="253">
        <v>3516.6</v>
      </c>
      <c r="R713" s="253">
        <v>3516.6</v>
      </c>
      <c r="S713" s="253">
        <v>3516.6</v>
      </c>
      <c r="T713" s="171">
        <v>1</v>
      </c>
      <c r="U713" s="16"/>
      <c r="V713" s="132"/>
      <c r="W713" s="132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  <c r="DG713" s="16"/>
      <c r="DH713" s="16"/>
      <c r="DI713" s="16"/>
      <c r="DJ713" s="16"/>
      <c r="DK713" s="16"/>
      <c r="DL713" s="16"/>
      <c r="DM713" s="16"/>
      <c r="DN713" s="16"/>
      <c r="DO713" s="16"/>
      <c r="DP713" s="16"/>
      <c r="DQ713" s="16"/>
      <c r="DR713" s="124"/>
      <c r="DS713" s="124"/>
      <c r="DT713" s="124"/>
      <c r="DU713" s="124"/>
      <c r="DV713" s="124"/>
      <c r="DW713" s="124"/>
      <c r="DX713" s="124"/>
      <c r="DY713" s="124"/>
      <c r="DZ713" s="124"/>
      <c r="EA713" s="124"/>
      <c r="EB713" s="124"/>
      <c r="EC713" s="124"/>
      <c r="ED713" s="124"/>
      <c r="EE713" s="124"/>
      <c r="EF713" s="124"/>
    </row>
    <row r="714" spans="1:136" s="9" customFormat="1" ht="83.25" customHeight="1" outlineLevel="1" x14ac:dyDescent="0.25">
      <c r="A714" s="684" t="s">
        <v>318</v>
      </c>
      <c r="B714" s="689" t="s">
        <v>1144</v>
      </c>
      <c r="C714" s="670" t="s">
        <v>644</v>
      </c>
      <c r="D714" s="190" t="s">
        <v>139</v>
      </c>
      <c r="E714" s="173" t="s">
        <v>178</v>
      </c>
      <c r="F714" s="174">
        <v>41320</v>
      </c>
      <c r="G714" s="174" t="s">
        <v>321</v>
      </c>
      <c r="H714" s="455" t="s">
        <v>64</v>
      </c>
      <c r="I714" s="455" t="s">
        <v>322</v>
      </c>
      <c r="J714" s="455" t="s">
        <v>77</v>
      </c>
      <c r="K714" s="455"/>
      <c r="L714" s="455"/>
      <c r="M714" s="456">
        <f t="shared" ref="M714:P714" si="63">M716</f>
        <v>99.9</v>
      </c>
      <c r="N714" s="459">
        <f t="shared" si="63"/>
        <v>92.7</v>
      </c>
      <c r="O714" s="459">
        <f t="shared" si="63"/>
        <v>92.7</v>
      </c>
      <c r="P714" s="456">
        <f t="shared" si="63"/>
        <v>174.1</v>
      </c>
      <c r="Q714" s="456">
        <f t="shared" ref="Q714:S714" si="64">Q716</f>
        <v>185.1</v>
      </c>
      <c r="R714" s="456">
        <f t="shared" si="64"/>
        <v>185.1</v>
      </c>
      <c r="S714" s="456">
        <f t="shared" si="64"/>
        <v>185.1</v>
      </c>
      <c r="T714" s="480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  <c r="DG714" s="16"/>
      <c r="DH714" s="16"/>
      <c r="DI714" s="16"/>
      <c r="DJ714" s="16"/>
      <c r="DK714" s="16"/>
      <c r="DL714" s="16"/>
      <c r="DM714" s="16"/>
      <c r="DN714" s="16"/>
      <c r="DO714" s="16"/>
      <c r="DP714" s="16"/>
      <c r="DQ714" s="16"/>
      <c r="DR714" s="124"/>
      <c r="DS714" s="124"/>
      <c r="DT714" s="124"/>
      <c r="DU714" s="124"/>
      <c r="DV714" s="124"/>
      <c r="DW714" s="124"/>
      <c r="DX714" s="124"/>
      <c r="DY714" s="124"/>
      <c r="DZ714" s="124"/>
      <c r="EA714" s="124"/>
      <c r="EB714" s="124"/>
      <c r="EC714" s="124"/>
      <c r="ED714" s="124"/>
      <c r="EE714" s="124"/>
      <c r="EF714" s="124"/>
    </row>
    <row r="715" spans="1:136" s="9" customFormat="1" ht="67.5" customHeight="1" outlineLevel="1" x14ac:dyDescent="0.25">
      <c r="A715" s="684"/>
      <c r="B715" s="689"/>
      <c r="C715" s="671"/>
      <c r="D715" s="242" t="s">
        <v>1021</v>
      </c>
      <c r="E715" s="193" t="s">
        <v>178</v>
      </c>
      <c r="F715" s="48" t="s">
        <v>660</v>
      </c>
      <c r="G715" s="48" t="s">
        <v>1018</v>
      </c>
      <c r="H715" s="454"/>
      <c r="I715" s="454"/>
      <c r="J715" s="454"/>
      <c r="K715" s="454"/>
      <c r="L715" s="454"/>
      <c r="M715" s="458"/>
      <c r="N715" s="461"/>
      <c r="O715" s="461"/>
      <c r="P715" s="458"/>
      <c r="Q715" s="458"/>
      <c r="R715" s="458"/>
      <c r="S715" s="458"/>
      <c r="T715" s="482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24"/>
      <c r="DS715" s="124"/>
      <c r="DT715" s="124"/>
      <c r="DU715" s="124"/>
      <c r="DV715" s="124"/>
      <c r="DW715" s="124"/>
      <c r="DX715" s="124"/>
      <c r="DY715" s="124"/>
      <c r="DZ715" s="124"/>
      <c r="EA715" s="124"/>
      <c r="EB715" s="124"/>
      <c r="EC715" s="124"/>
      <c r="ED715" s="124"/>
      <c r="EE715" s="124"/>
      <c r="EF715" s="124"/>
    </row>
    <row r="716" spans="1:136" s="9" customFormat="1" ht="36" customHeight="1" outlineLevel="1" x14ac:dyDescent="0.25">
      <c r="A716" s="664"/>
      <c r="B716" s="664"/>
      <c r="C716" s="652" t="s">
        <v>699</v>
      </c>
      <c r="D716" s="652"/>
      <c r="E716" s="652"/>
      <c r="F716" s="652"/>
      <c r="G716" s="652"/>
      <c r="H716" s="187" t="s">
        <v>64</v>
      </c>
      <c r="I716" s="187" t="s">
        <v>322</v>
      </c>
      <c r="J716" s="187" t="s">
        <v>77</v>
      </c>
      <c r="K716" s="187" t="s">
        <v>690</v>
      </c>
      <c r="L716" s="187" t="s">
        <v>751</v>
      </c>
      <c r="M716" s="256">
        <v>99.9</v>
      </c>
      <c r="N716" s="256">
        <v>92.7</v>
      </c>
      <c r="O716" s="256">
        <v>92.7</v>
      </c>
      <c r="P716" s="256">
        <v>174.1</v>
      </c>
      <c r="Q716" s="256">
        <v>185.1</v>
      </c>
      <c r="R716" s="256">
        <v>185.1</v>
      </c>
      <c r="S716" s="256">
        <v>185.1</v>
      </c>
      <c r="T716" s="176">
        <v>1</v>
      </c>
      <c r="U716" s="16"/>
      <c r="V716" s="133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  <c r="DM716" s="16"/>
      <c r="DN716" s="16"/>
      <c r="DO716" s="16"/>
      <c r="DP716" s="16"/>
      <c r="DQ716" s="16"/>
      <c r="DR716" s="124"/>
      <c r="DS716" s="124"/>
      <c r="DT716" s="124"/>
      <c r="DU716" s="124"/>
      <c r="DV716" s="124"/>
      <c r="DW716" s="124"/>
      <c r="DX716" s="124"/>
      <c r="DY716" s="124"/>
      <c r="DZ716" s="124"/>
      <c r="EA716" s="124"/>
      <c r="EB716" s="124"/>
      <c r="EC716" s="124"/>
      <c r="ED716" s="124"/>
      <c r="EE716" s="124"/>
      <c r="EF716" s="124"/>
    </row>
    <row r="717" spans="1:136" s="9" customFormat="1" ht="69" customHeight="1" outlineLevel="1" x14ac:dyDescent="0.25">
      <c r="A717" s="455" t="s">
        <v>318</v>
      </c>
      <c r="B717" s="455" t="s">
        <v>1145</v>
      </c>
      <c r="C717" s="665" t="s">
        <v>749</v>
      </c>
      <c r="D717" s="241" t="s">
        <v>394</v>
      </c>
      <c r="E717" s="56" t="s">
        <v>178</v>
      </c>
      <c r="F717" s="83" t="s">
        <v>135</v>
      </c>
      <c r="G717" s="174" t="s">
        <v>321</v>
      </c>
      <c r="H717" s="455" t="s">
        <v>64</v>
      </c>
      <c r="I717" s="455" t="s">
        <v>322</v>
      </c>
      <c r="J717" s="455" t="s">
        <v>750</v>
      </c>
      <c r="K717" s="455"/>
      <c r="L717" s="455"/>
      <c r="M717" s="456">
        <f t="shared" ref="M717:P717" si="65">M719</f>
        <v>266.8</v>
      </c>
      <c r="N717" s="459">
        <f t="shared" si="65"/>
        <v>266.8</v>
      </c>
      <c r="O717" s="459">
        <f t="shared" si="65"/>
        <v>263.08413999999999</v>
      </c>
      <c r="P717" s="456">
        <f t="shared" si="65"/>
        <v>339.4</v>
      </c>
      <c r="Q717" s="456">
        <f t="shared" ref="Q717:S717" si="66">Q719</f>
        <v>358.8</v>
      </c>
      <c r="R717" s="456">
        <f t="shared" si="66"/>
        <v>358.8</v>
      </c>
      <c r="S717" s="456">
        <f t="shared" si="66"/>
        <v>358.8</v>
      </c>
      <c r="T717" s="480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  <c r="DG717" s="16"/>
      <c r="DH717" s="16"/>
      <c r="DI717" s="16"/>
      <c r="DJ717" s="16"/>
      <c r="DK717" s="16"/>
      <c r="DL717" s="16"/>
      <c r="DM717" s="16"/>
      <c r="DN717" s="16"/>
      <c r="DO717" s="16"/>
      <c r="DP717" s="16"/>
      <c r="DQ717" s="16"/>
      <c r="DR717" s="124"/>
      <c r="DS717" s="124"/>
      <c r="DT717" s="124"/>
      <c r="DU717" s="124"/>
      <c r="DV717" s="124"/>
      <c r="DW717" s="124"/>
      <c r="DX717" s="124"/>
      <c r="DY717" s="124"/>
      <c r="DZ717" s="124"/>
      <c r="EA717" s="124"/>
      <c r="EB717" s="124"/>
      <c r="EC717" s="124"/>
      <c r="ED717" s="124"/>
      <c r="EE717" s="124"/>
      <c r="EF717" s="124"/>
    </row>
    <row r="718" spans="1:136" s="9" customFormat="1" ht="66" customHeight="1" outlineLevel="1" x14ac:dyDescent="0.25">
      <c r="A718" s="454"/>
      <c r="B718" s="454"/>
      <c r="C718" s="738"/>
      <c r="D718" s="242" t="s">
        <v>1021</v>
      </c>
      <c r="E718" s="193" t="s">
        <v>178</v>
      </c>
      <c r="F718" s="48" t="s">
        <v>660</v>
      </c>
      <c r="G718" s="48" t="s">
        <v>1018</v>
      </c>
      <c r="H718" s="454"/>
      <c r="I718" s="454"/>
      <c r="J718" s="454"/>
      <c r="K718" s="454"/>
      <c r="L718" s="454"/>
      <c r="M718" s="458"/>
      <c r="N718" s="461"/>
      <c r="O718" s="461"/>
      <c r="P718" s="458"/>
      <c r="Q718" s="458"/>
      <c r="R718" s="458"/>
      <c r="S718" s="458"/>
      <c r="T718" s="482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  <c r="DG718" s="16"/>
      <c r="DH718" s="16"/>
      <c r="DI718" s="16"/>
      <c r="DJ718" s="16"/>
      <c r="DK718" s="16"/>
      <c r="DL718" s="16"/>
      <c r="DM718" s="16"/>
      <c r="DN718" s="16"/>
      <c r="DO718" s="16"/>
      <c r="DP718" s="16"/>
      <c r="DQ718" s="16"/>
      <c r="DR718" s="124"/>
      <c r="DS718" s="124"/>
      <c r="DT718" s="124"/>
      <c r="DU718" s="124"/>
      <c r="DV718" s="124"/>
      <c r="DW718" s="124"/>
      <c r="DX718" s="124"/>
      <c r="DY718" s="124"/>
      <c r="DZ718" s="124"/>
      <c r="EA718" s="124"/>
      <c r="EB718" s="124"/>
      <c r="EC718" s="124"/>
      <c r="ED718" s="124"/>
      <c r="EE718" s="124"/>
      <c r="EF718" s="124"/>
    </row>
    <row r="719" spans="1:136" s="9" customFormat="1" ht="18" customHeight="1" outlineLevel="1" x14ac:dyDescent="0.25">
      <c r="A719" s="639"/>
      <c r="B719" s="640"/>
      <c r="C719" s="652" t="s">
        <v>698</v>
      </c>
      <c r="D719" s="652"/>
      <c r="E719" s="652"/>
      <c r="F719" s="652"/>
      <c r="G719" s="652"/>
      <c r="H719" s="212" t="s">
        <v>64</v>
      </c>
      <c r="I719" s="212" t="s">
        <v>322</v>
      </c>
      <c r="J719" s="212" t="s">
        <v>750</v>
      </c>
      <c r="K719" s="212" t="s">
        <v>65</v>
      </c>
      <c r="L719" s="187" t="s">
        <v>751</v>
      </c>
      <c r="M719" s="256">
        <v>266.8</v>
      </c>
      <c r="N719" s="253">
        <v>266.8</v>
      </c>
      <c r="O719" s="253">
        <v>263.08413999999999</v>
      </c>
      <c r="P719" s="253">
        <v>339.4</v>
      </c>
      <c r="Q719" s="253">
        <v>358.8</v>
      </c>
      <c r="R719" s="253">
        <v>358.8</v>
      </c>
      <c r="S719" s="253">
        <v>358.8</v>
      </c>
      <c r="T719" s="171">
        <v>1</v>
      </c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  <c r="DG719" s="16"/>
      <c r="DH719" s="16"/>
      <c r="DI719" s="16"/>
      <c r="DJ719" s="16"/>
      <c r="DK719" s="16"/>
      <c r="DL719" s="16"/>
      <c r="DM719" s="16"/>
      <c r="DN719" s="16"/>
      <c r="DO719" s="16"/>
      <c r="DP719" s="16"/>
      <c r="DQ719" s="16"/>
      <c r="DR719" s="124"/>
      <c r="DS719" s="124"/>
      <c r="DT719" s="124"/>
      <c r="DU719" s="124"/>
      <c r="DV719" s="124"/>
      <c r="DW719" s="124"/>
      <c r="DX719" s="124"/>
      <c r="DY719" s="124"/>
      <c r="DZ719" s="124"/>
      <c r="EA719" s="124"/>
      <c r="EB719" s="124"/>
      <c r="EC719" s="124"/>
      <c r="ED719" s="124"/>
      <c r="EE719" s="124"/>
      <c r="EF719" s="124"/>
    </row>
    <row r="720" spans="1:136" s="1" customFormat="1" ht="104.25" hidden="1" customHeight="1" outlineLevel="1" x14ac:dyDescent="0.25">
      <c r="A720" s="232" t="s">
        <v>318</v>
      </c>
      <c r="B720" s="187" t="s">
        <v>173</v>
      </c>
      <c r="C720" s="250" t="s">
        <v>21</v>
      </c>
      <c r="D720" s="242" t="s">
        <v>259</v>
      </c>
      <c r="E720" s="97" t="s">
        <v>178</v>
      </c>
      <c r="F720" s="48" t="s">
        <v>2</v>
      </c>
      <c r="G720" s="48" t="s">
        <v>777</v>
      </c>
      <c r="H720" s="212" t="s">
        <v>64</v>
      </c>
      <c r="I720" s="212" t="s">
        <v>322</v>
      </c>
      <c r="J720" s="212" t="s">
        <v>23</v>
      </c>
      <c r="K720" s="212"/>
      <c r="L720" s="212"/>
      <c r="M720" s="256"/>
      <c r="N720" s="253"/>
      <c r="O720" s="253"/>
      <c r="P720" s="253"/>
      <c r="Q720" s="253"/>
      <c r="R720" s="253"/>
      <c r="S720" s="253"/>
      <c r="T720" s="171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  <c r="DG720" s="16"/>
      <c r="DH720" s="16"/>
      <c r="DI720" s="16"/>
      <c r="DJ720" s="16"/>
      <c r="DK720" s="16"/>
      <c r="DL720" s="16"/>
      <c r="DM720" s="16"/>
      <c r="DN720" s="16"/>
      <c r="DO720" s="16"/>
      <c r="DP720" s="16"/>
      <c r="DQ720" s="16"/>
      <c r="DR720" s="124"/>
      <c r="DS720" s="124"/>
      <c r="DT720" s="124"/>
      <c r="DU720" s="124"/>
      <c r="DV720" s="124"/>
      <c r="DW720" s="124"/>
      <c r="DX720" s="124"/>
      <c r="DY720" s="124"/>
      <c r="DZ720" s="124"/>
      <c r="EA720" s="124"/>
      <c r="EB720" s="124"/>
      <c r="EC720" s="124"/>
      <c r="ED720" s="124"/>
      <c r="EE720" s="124"/>
      <c r="EF720" s="124"/>
    </row>
    <row r="721" spans="1:136" s="1" customFormat="1" ht="25.5" hidden="1" customHeight="1" outlineLevel="1" x14ac:dyDescent="0.25">
      <c r="A721" s="631"/>
      <c r="B721" s="632"/>
      <c r="C721" s="652" t="s">
        <v>449</v>
      </c>
      <c r="D721" s="652"/>
      <c r="E721" s="652"/>
      <c r="F721" s="652"/>
      <c r="G721" s="652"/>
      <c r="H721" s="212" t="s">
        <v>64</v>
      </c>
      <c r="I721" s="212" t="s">
        <v>322</v>
      </c>
      <c r="J721" s="212" t="s">
        <v>23</v>
      </c>
      <c r="K721" s="212" t="s">
        <v>65</v>
      </c>
      <c r="L721" s="212" t="s">
        <v>403</v>
      </c>
      <c r="M721" s="256"/>
      <c r="N721" s="253"/>
      <c r="O721" s="253"/>
      <c r="P721" s="253"/>
      <c r="Q721" s="253"/>
      <c r="R721" s="253"/>
      <c r="S721" s="253"/>
      <c r="T721" s="171">
        <v>1</v>
      </c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  <c r="DG721" s="16"/>
      <c r="DH721" s="16"/>
      <c r="DI721" s="16"/>
      <c r="DJ721" s="16"/>
      <c r="DK721" s="16"/>
      <c r="DL721" s="16"/>
      <c r="DM721" s="16"/>
      <c r="DN721" s="16"/>
      <c r="DO721" s="16"/>
      <c r="DP721" s="16"/>
      <c r="DQ721" s="16"/>
      <c r="DR721" s="124"/>
      <c r="DS721" s="124"/>
      <c r="DT721" s="124"/>
      <c r="DU721" s="124"/>
      <c r="DV721" s="124"/>
      <c r="DW721" s="124"/>
      <c r="DX721" s="124"/>
      <c r="DY721" s="124"/>
      <c r="DZ721" s="124"/>
      <c r="EA721" s="124"/>
      <c r="EB721" s="124"/>
      <c r="EC721" s="124"/>
      <c r="ED721" s="124"/>
      <c r="EE721" s="124"/>
      <c r="EF721" s="124"/>
    </row>
    <row r="722" spans="1:136" s="12" customFormat="1" ht="129.75" hidden="1" customHeight="1" outlineLevel="1" x14ac:dyDescent="0.25">
      <c r="A722" s="465" t="s">
        <v>318</v>
      </c>
      <c r="B722" s="455" t="s">
        <v>762</v>
      </c>
      <c r="C722" s="665" t="s">
        <v>523</v>
      </c>
      <c r="D722" s="261" t="s">
        <v>437</v>
      </c>
      <c r="E722" s="96" t="s">
        <v>178</v>
      </c>
      <c r="F722" s="82" t="s">
        <v>7</v>
      </c>
      <c r="G722" s="82" t="s">
        <v>321</v>
      </c>
      <c r="H722" s="455" t="s">
        <v>64</v>
      </c>
      <c r="I722" s="455" t="s">
        <v>322</v>
      </c>
      <c r="J722" s="455" t="s">
        <v>540</v>
      </c>
      <c r="K722" s="455"/>
      <c r="L722" s="455"/>
      <c r="M722" s="256"/>
      <c r="N722" s="456"/>
      <c r="O722" s="456"/>
      <c r="P722" s="456"/>
      <c r="Q722" s="456"/>
      <c r="R722" s="456"/>
      <c r="S722" s="456"/>
      <c r="T722" s="480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  <c r="DG722" s="16"/>
      <c r="DH722" s="16"/>
      <c r="DI722" s="16"/>
      <c r="DJ722" s="16"/>
      <c r="DK722" s="16"/>
      <c r="DL722" s="16"/>
      <c r="DM722" s="16"/>
      <c r="DN722" s="16"/>
      <c r="DO722" s="16"/>
      <c r="DP722" s="16"/>
      <c r="DQ722" s="16"/>
      <c r="DR722" s="124"/>
      <c r="DS722" s="124"/>
      <c r="DT722" s="124"/>
      <c r="DU722" s="124"/>
      <c r="DV722" s="124"/>
      <c r="DW722" s="124"/>
      <c r="DX722" s="124"/>
      <c r="DY722" s="124"/>
      <c r="DZ722" s="124"/>
      <c r="EA722" s="124"/>
      <c r="EB722" s="124"/>
      <c r="EC722" s="124"/>
      <c r="ED722" s="124"/>
      <c r="EE722" s="124"/>
      <c r="EF722" s="124"/>
    </row>
    <row r="723" spans="1:136" s="12" customFormat="1" ht="59.25" hidden="1" customHeight="1" outlineLevel="1" x14ac:dyDescent="0.25">
      <c r="A723" s="467"/>
      <c r="B723" s="454"/>
      <c r="C723" s="750"/>
      <c r="D723" s="242" t="s">
        <v>259</v>
      </c>
      <c r="E723" s="97" t="s">
        <v>178</v>
      </c>
      <c r="F723" s="48" t="s">
        <v>2</v>
      </c>
      <c r="G723" s="48" t="s">
        <v>659</v>
      </c>
      <c r="H723" s="454"/>
      <c r="I723" s="454"/>
      <c r="J723" s="454"/>
      <c r="K723" s="454"/>
      <c r="L723" s="454"/>
      <c r="M723" s="256"/>
      <c r="N723" s="458"/>
      <c r="O723" s="458"/>
      <c r="P723" s="458"/>
      <c r="Q723" s="458"/>
      <c r="R723" s="458"/>
      <c r="S723" s="458"/>
      <c r="T723" s="482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  <c r="DG723" s="16"/>
      <c r="DH723" s="16"/>
      <c r="DI723" s="16"/>
      <c r="DJ723" s="16"/>
      <c r="DK723" s="16"/>
      <c r="DL723" s="16"/>
      <c r="DM723" s="16"/>
      <c r="DN723" s="16"/>
      <c r="DO723" s="16"/>
      <c r="DP723" s="16"/>
      <c r="DQ723" s="16"/>
      <c r="DR723" s="124"/>
      <c r="DS723" s="124"/>
      <c r="DT723" s="124"/>
      <c r="DU723" s="124"/>
      <c r="DV723" s="124"/>
      <c r="DW723" s="124"/>
      <c r="DX723" s="124"/>
      <c r="DY723" s="124"/>
      <c r="DZ723" s="124"/>
      <c r="EA723" s="124"/>
      <c r="EB723" s="124"/>
      <c r="EC723" s="124"/>
      <c r="ED723" s="124"/>
      <c r="EE723" s="124"/>
      <c r="EF723" s="124"/>
    </row>
    <row r="724" spans="1:136" s="12" customFormat="1" ht="18" hidden="1" customHeight="1" outlineLevel="1" x14ac:dyDescent="0.25">
      <c r="A724" s="631"/>
      <c r="B724" s="632"/>
      <c r="C724" s="652" t="s">
        <v>449</v>
      </c>
      <c r="D724" s="652"/>
      <c r="E724" s="652"/>
      <c r="F724" s="652"/>
      <c r="G724" s="652"/>
      <c r="H724" s="212" t="s">
        <v>64</v>
      </c>
      <c r="I724" s="212" t="s">
        <v>322</v>
      </c>
      <c r="J724" s="212" t="s">
        <v>540</v>
      </c>
      <c r="K724" s="212" t="s">
        <v>65</v>
      </c>
      <c r="L724" s="212" t="s">
        <v>403</v>
      </c>
      <c r="M724" s="456"/>
      <c r="N724" s="253"/>
      <c r="O724" s="253"/>
      <c r="P724" s="253"/>
      <c r="Q724" s="253"/>
      <c r="R724" s="253"/>
      <c r="S724" s="253"/>
      <c r="T724" s="171">
        <v>1</v>
      </c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  <c r="DG724" s="16"/>
      <c r="DH724" s="16"/>
      <c r="DI724" s="16"/>
      <c r="DJ724" s="16"/>
      <c r="DK724" s="16"/>
      <c r="DL724" s="16"/>
      <c r="DM724" s="16"/>
      <c r="DN724" s="16"/>
      <c r="DO724" s="16"/>
      <c r="DP724" s="16"/>
      <c r="DQ724" s="16"/>
      <c r="DR724" s="124"/>
      <c r="DS724" s="124"/>
      <c r="DT724" s="124"/>
      <c r="DU724" s="124"/>
      <c r="DV724" s="124"/>
      <c r="DW724" s="124"/>
      <c r="DX724" s="124"/>
      <c r="DY724" s="124"/>
      <c r="DZ724" s="124"/>
      <c r="EA724" s="124"/>
      <c r="EB724" s="124"/>
      <c r="EC724" s="124"/>
      <c r="ED724" s="124"/>
      <c r="EE724" s="124"/>
      <c r="EF724" s="124"/>
    </row>
    <row r="725" spans="1:136" s="12" customFormat="1" ht="66" hidden="1" customHeight="1" outlineLevel="1" x14ac:dyDescent="0.25">
      <c r="A725" s="684" t="s">
        <v>318</v>
      </c>
      <c r="B725" s="689" t="s">
        <v>763</v>
      </c>
      <c r="C725" s="643" t="s">
        <v>215</v>
      </c>
      <c r="D725" s="85" t="s">
        <v>50</v>
      </c>
      <c r="E725" s="173" t="s">
        <v>51</v>
      </c>
      <c r="F725" s="174">
        <v>39050</v>
      </c>
      <c r="G725" s="174" t="s">
        <v>600</v>
      </c>
      <c r="H725" s="455" t="s">
        <v>64</v>
      </c>
      <c r="I725" s="455" t="s">
        <v>322</v>
      </c>
      <c r="J725" s="455" t="s">
        <v>601</v>
      </c>
      <c r="K725" s="455"/>
      <c r="L725" s="455"/>
      <c r="M725" s="458"/>
      <c r="N725" s="456"/>
      <c r="O725" s="456"/>
      <c r="P725" s="456"/>
      <c r="Q725" s="456"/>
      <c r="R725" s="456"/>
      <c r="S725" s="456"/>
      <c r="T725" s="480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  <c r="DM725" s="16"/>
      <c r="DN725" s="16"/>
      <c r="DO725" s="16"/>
      <c r="DP725" s="16"/>
      <c r="DQ725" s="16"/>
      <c r="DR725" s="124"/>
      <c r="DS725" s="124"/>
      <c r="DT725" s="124"/>
      <c r="DU725" s="124"/>
      <c r="DV725" s="124"/>
      <c r="DW725" s="124"/>
      <c r="DX725" s="124"/>
      <c r="DY725" s="124"/>
      <c r="DZ725" s="124"/>
      <c r="EA725" s="124"/>
      <c r="EB725" s="124"/>
      <c r="EC725" s="124"/>
      <c r="ED725" s="124"/>
      <c r="EE725" s="124"/>
      <c r="EF725" s="124"/>
    </row>
    <row r="726" spans="1:136" s="12" customFormat="1" ht="68.25" hidden="1" customHeight="1" outlineLevel="1" x14ac:dyDescent="0.25">
      <c r="A726" s="684"/>
      <c r="B726" s="689"/>
      <c r="C726" s="643"/>
      <c r="D726" s="98" t="s">
        <v>602</v>
      </c>
      <c r="E726" s="251" t="s">
        <v>51</v>
      </c>
      <c r="F726" s="175">
        <v>40828</v>
      </c>
      <c r="G726" s="175" t="s">
        <v>321</v>
      </c>
      <c r="H726" s="453"/>
      <c r="I726" s="453"/>
      <c r="J726" s="453"/>
      <c r="K726" s="453"/>
      <c r="L726" s="453"/>
      <c r="M726" s="256"/>
      <c r="N726" s="457"/>
      <c r="O726" s="457"/>
      <c r="P726" s="457"/>
      <c r="Q726" s="457"/>
      <c r="R726" s="457"/>
      <c r="S726" s="457"/>
      <c r="T726" s="481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  <c r="DG726" s="16"/>
      <c r="DH726" s="16"/>
      <c r="DI726" s="16"/>
      <c r="DJ726" s="16"/>
      <c r="DK726" s="16"/>
      <c r="DL726" s="16"/>
      <c r="DM726" s="16"/>
      <c r="DN726" s="16"/>
      <c r="DO726" s="16"/>
      <c r="DP726" s="16"/>
      <c r="DQ726" s="16"/>
      <c r="DR726" s="124"/>
      <c r="DS726" s="124"/>
      <c r="DT726" s="124"/>
      <c r="DU726" s="124"/>
      <c r="DV726" s="124"/>
      <c r="DW726" s="124"/>
      <c r="DX726" s="124"/>
      <c r="DY726" s="124"/>
      <c r="DZ726" s="124"/>
      <c r="EA726" s="124"/>
      <c r="EB726" s="124"/>
      <c r="EC726" s="124"/>
      <c r="ED726" s="124"/>
      <c r="EE726" s="124"/>
      <c r="EF726" s="124"/>
    </row>
    <row r="727" spans="1:136" s="12" customFormat="1" ht="96.75" hidden="1" customHeight="1" outlineLevel="1" x14ac:dyDescent="0.25">
      <c r="A727" s="684"/>
      <c r="B727" s="689"/>
      <c r="C727" s="643"/>
      <c r="D727" s="99" t="s">
        <v>259</v>
      </c>
      <c r="E727" s="193" t="s">
        <v>51</v>
      </c>
      <c r="F727" s="194">
        <v>41640</v>
      </c>
      <c r="G727" s="194">
        <v>42369</v>
      </c>
      <c r="H727" s="454"/>
      <c r="I727" s="454"/>
      <c r="J727" s="454"/>
      <c r="K727" s="454"/>
      <c r="L727" s="454"/>
      <c r="M727" s="256"/>
      <c r="N727" s="458"/>
      <c r="O727" s="458"/>
      <c r="P727" s="458"/>
      <c r="Q727" s="458"/>
      <c r="R727" s="458"/>
      <c r="S727" s="458"/>
      <c r="T727" s="482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  <c r="DG727" s="16"/>
      <c r="DH727" s="16"/>
      <c r="DI727" s="16"/>
      <c r="DJ727" s="16"/>
      <c r="DK727" s="16"/>
      <c r="DL727" s="16"/>
      <c r="DM727" s="16"/>
      <c r="DN727" s="16"/>
      <c r="DO727" s="16"/>
      <c r="DP727" s="16"/>
      <c r="DQ727" s="16"/>
      <c r="DR727" s="124"/>
      <c r="DS727" s="124"/>
      <c r="DT727" s="124"/>
      <c r="DU727" s="124"/>
      <c r="DV727" s="124"/>
      <c r="DW727" s="124"/>
      <c r="DX727" s="124"/>
      <c r="DY727" s="124"/>
      <c r="DZ727" s="124"/>
      <c r="EA727" s="124"/>
      <c r="EB727" s="124"/>
      <c r="EC727" s="124"/>
      <c r="ED727" s="124"/>
      <c r="EE727" s="124"/>
      <c r="EF727" s="124"/>
    </row>
    <row r="728" spans="1:136" s="12" customFormat="1" ht="45.75" hidden="1" customHeight="1" outlineLevel="1" x14ac:dyDescent="0.25">
      <c r="A728" s="664"/>
      <c r="B728" s="664"/>
      <c r="C728" s="652" t="s">
        <v>449</v>
      </c>
      <c r="D728" s="652"/>
      <c r="E728" s="652"/>
      <c r="F728" s="652"/>
      <c r="G728" s="652"/>
      <c r="H728" s="187" t="s">
        <v>64</v>
      </c>
      <c r="I728" s="187" t="s">
        <v>322</v>
      </c>
      <c r="J728" s="187" t="s">
        <v>601</v>
      </c>
      <c r="K728" s="187" t="s">
        <v>690</v>
      </c>
      <c r="L728" s="187" t="s">
        <v>403</v>
      </c>
      <c r="M728" s="256"/>
      <c r="N728" s="256"/>
      <c r="O728" s="256"/>
      <c r="P728" s="256"/>
      <c r="Q728" s="256"/>
      <c r="R728" s="256"/>
      <c r="S728" s="256"/>
      <c r="T728" s="176">
        <v>1</v>
      </c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  <c r="DG728" s="16"/>
      <c r="DH728" s="16"/>
      <c r="DI728" s="16"/>
      <c r="DJ728" s="16"/>
      <c r="DK728" s="16"/>
      <c r="DL728" s="16"/>
      <c r="DM728" s="16"/>
      <c r="DN728" s="16"/>
      <c r="DO728" s="16"/>
      <c r="DP728" s="16"/>
      <c r="DQ728" s="16"/>
      <c r="DR728" s="124"/>
      <c r="DS728" s="124"/>
      <c r="DT728" s="124"/>
      <c r="DU728" s="124"/>
      <c r="DV728" s="124"/>
      <c r="DW728" s="124"/>
      <c r="DX728" s="124"/>
      <c r="DY728" s="124"/>
      <c r="DZ728" s="124"/>
      <c r="EA728" s="124"/>
      <c r="EB728" s="124"/>
      <c r="EC728" s="124"/>
      <c r="ED728" s="124"/>
      <c r="EE728" s="124"/>
      <c r="EF728" s="124"/>
    </row>
    <row r="729" spans="1:136" s="12" customFormat="1" ht="69.75" hidden="1" customHeight="1" outlineLevel="1" x14ac:dyDescent="0.25">
      <c r="A729" s="684" t="s">
        <v>318</v>
      </c>
      <c r="B729" s="689" t="s">
        <v>532</v>
      </c>
      <c r="C729" s="643" t="s">
        <v>591</v>
      </c>
      <c r="D729" s="190" t="s">
        <v>139</v>
      </c>
      <c r="E729" s="173" t="s">
        <v>178</v>
      </c>
      <c r="F729" s="174">
        <v>41320</v>
      </c>
      <c r="G729" s="174" t="s">
        <v>321</v>
      </c>
      <c r="H729" s="684" t="s">
        <v>64</v>
      </c>
      <c r="I729" s="684" t="s">
        <v>322</v>
      </c>
      <c r="J729" s="684" t="s">
        <v>603</v>
      </c>
      <c r="K729" s="684"/>
      <c r="L729" s="684"/>
      <c r="M729" s="256"/>
      <c r="N729" s="456"/>
      <c r="O729" s="456"/>
      <c r="P729" s="456"/>
      <c r="Q729" s="713"/>
      <c r="R729" s="713"/>
      <c r="S729" s="713"/>
      <c r="T729" s="708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  <c r="DG729" s="16"/>
      <c r="DH729" s="16"/>
      <c r="DI729" s="16"/>
      <c r="DJ729" s="16"/>
      <c r="DK729" s="16"/>
      <c r="DL729" s="16"/>
      <c r="DM729" s="16"/>
      <c r="DN729" s="16"/>
      <c r="DO729" s="16"/>
      <c r="DP729" s="16"/>
      <c r="DQ729" s="16"/>
      <c r="DR729" s="124"/>
      <c r="DS729" s="124"/>
      <c r="DT729" s="124"/>
      <c r="DU729" s="124"/>
      <c r="DV729" s="124"/>
      <c r="DW729" s="124"/>
      <c r="DX729" s="124"/>
      <c r="DY729" s="124"/>
      <c r="DZ729" s="124"/>
      <c r="EA729" s="124"/>
      <c r="EB729" s="124"/>
      <c r="EC729" s="124"/>
      <c r="ED729" s="124"/>
      <c r="EE729" s="124"/>
      <c r="EF729" s="124"/>
    </row>
    <row r="730" spans="1:136" s="12" customFormat="1" ht="75.75" hidden="1" customHeight="1" outlineLevel="1" x14ac:dyDescent="0.25">
      <c r="A730" s="684"/>
      <c r="B730" s="689"/>
      <c r="C730" s="643"/>
      <c r="D730" s="99" t="s">
        <v>259</v>
      </c>
      <c r="E730" s="193" t="s">
        <v>51</v>
      </c>
      <c r="F730" s="194">
        <v>41640</v>
      </c>
      <c r="G730" s="194">
        <v>42369</v>
      </c>
      <c r="H730" s="684"/>
      <c r="I730" s="684"/>
      <c r="J730" s="684"/>
      <c r="K730" s="684"/>
      <c r="L730" s="684"/>
      <c r="M730" s="256"/>
      <c r="N730" s="458"/>
      <c r="O730" s="458"/>
      <c r="P730" s="458"/>
      <c r="Q730" s="713"/>
      <c r="R730" s="713"/>
      <c r="S730" s="713"/>
      <c r="T730" s="708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  <c r="DG730" s="16"/>
      <c r="DH730" s="16"/>
      <c r="DI730" s="16"/>
      <c r="DJ730" s="16"/>
      <c r="DK730" s="16"/>
      <c r="DL730" s="16"/>
      <c r="DM730" s="16"/>
      <c r="DN730" s="16"/>
      <c r="DO730" s="16"/>
      <c r="DP730" s="16"/>
      <c r="DQ730" s="16"/>
      <c r="DR730" s="124"/>
      <c r="DS730" s="124"/>
      <c r="DT730" s="124"/>
      <c r="DU730" s="124"/>
      <c r="DV730" s="124"/>
      <c r="DW730" s="124"/>
      <c r="DX730" s="124"/>
      <c r="DY730" s="124"/>
      <c r="DZ730" s="124"/>
      <c r="EA730" s="124"/>
      <c r="EB730" s="124"/>
      <c r="EC730" s="124"/>
      <c r="ED730" s="124"/>
      <c r="EE730" s="124"/>
      <c r="EF730" s="124"/>
    </row>
    <row r="731" spans="1:136" s="12" customFormat="1" ht="18" hidden="1" customHeight="1" outlineLevel="1" x14ac:dyDescent="0.25">
      <c r="A731" s="664"/>
      <c r="B731" s="664"/>
      <c r="C731" s="652" t="s">
        <v>449</v>
      </c>
      <c r="D731" s="652"/>
      <c r="E731" s="652"/>
      <c r="F731" s="652"/>
      <c r="G731" s="652"/>
      <c r="H731" s="187" t="s">
        <v>64</v>
      </c>
      <c r="I731" s="187" t="s">
        <v>322</v>
      </c>
      <c r="J731" s="187" t="s">
        <v>603</v>
      </c>
      <c r="K731" s="187" t="s">
        <v>690</v>
      </c>
      <c r="L731" s="187" t="s">
        <v>403</v>
      </c>
      <c r="M731" s="256"/>
      <c r="N731" s="256"/>
      <c r="O731" s="256"/>
      <c r="P731" s="256"/>
      <c r="Q731" s="256"/>
      <c r="R731" s="256"/>
      <c r="S731" s="256"/>
      <c r="T731" s="176">
        <v>1</v>
      </c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  <c r="DG731" s="16"/>
      <c r="DH731" s="16"/>
      <c r="DI731" s="16"/>
      <c r="DJ731" s="16"/>
      <c r="DK731" s="16"/>
      <c r="DL731" s="16"/>
      <c r="DM731" s="16"/>
      <c r="DN731" s="16"/>
      <c r="DO731" s="16"/>
      <c r="DP731" s="16"/>
      <c r="DQ731" s="16"/>
      <c r="DR731" s="124"/>
      <c r="DS731" s="124"/>
      <c r="DT731" s="124"/>
      <c r="DU731" s="124"/>
      <c r="DV731" s="124"/>
      <c r="DW731" s="124"/>
      <c r="DX731" s="124"/>
      <c r="DY731" s="124"/>
      <c r="DZ731" s="124"/>
      <c r="EA731" s="124"/>
      <c r="EB731" s="124"/>
      <c r="EC731" s="124"/>
      <c r="ED731" s="124"/>
      <c r="EE731" s="124"/>
      <c r="EF731" s="124"/>
    </row>
    <row r="732" spans="1:136" s="12" customFormat="1" ht="126" hidden="1" customHeight="1" outlineLevel="1" x14ac:dyDescent="0.25">
      <c r="A732" s="455" t="s">
        <v>318</v>
      </c>
      <c r="B732" s="455" t="s">
        <v>764</v>
      </c>
      <c r="C732" s="665" t="s">
        <v>214</v>
      </c>
      <c r="D732" s="241" t="s">
        <v>394</v>
      </c>
      <c r="E732" s="173" t="s">
        <v>178</v>
      </c>
      <c r="F732" s="83" t="s">
        <v>135</v>
      </c>
      <c r="G732" s="174" t="s">
        <v>321</v>
      </c>
      <c r="H732" s="455" t="s">
        <v>64</v>
      </c>
      <c r="I732" s="455" t="s">
        <v>322</v>
      </c>
      <c r="J732" s="455" t="s">
        <v>506</v>
      </c>
      <c r="K732" s="455"/>
      <c r="L732" s="455"/>
      <c r="M732" s="256"/>
      <c r="N732" s="456"/>
      <c r="O732" s="456"/>
      <c r="P732" s="456"/>
      <c r="Q732" s="456"/>
      <c r="R732" s="456"/>
      <c r="S732" s="456"/>
      <c r="T732" s="480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  <c r="DG732" s="16"/>
      <c r="DH732" s="16"/>
      <c r="DI732" s="16"/>
      <c r="DJ732" s="16"/>
      <c r="DK732" s="16"/>
      <c r="DL732" s="16"/>
      <c r="DM732" s="16"/>
      <c r="DN732" s="16"/>
      <c r="DO732" s="16"/>
      <c r="DP732" s="16"/>
      <c r="DQ732" s="16"/>
      <c r="DR732" s="124"/>
      <c r="DS732" s="124"/>
      <c r="DT732" s="124"/>
      <c r="DU732" s="124"/>
      <c r="DV732" s="124"/>
      <c r="DW732" s="124"/>
      <c r="DX732" s="124"/>
      <c r="DY732" s="124"/>
      <c r="DZ732" s="124"/>
      <c r="EA732" s="124"/>
      <c r="EB732" s="124"/>
      <c r="EC732" s="124"/>
      <c r="ED732" s="124"/>
      <c r="EE732" s="124"/>
      <c r="EF732" s="124"/>
    </row>
    <row r="733" spans="1:136" s="12" customFormat="1" ht="71.25" hidden="1" customHeight="1" outlineLevel="1" x14ac:dyDescent="0.25">
      <c r="A733" s="454"/>
      <c r="B733" s="454"/>
      <c r="C733" s="738"/>
      <c r="D733" s="242" t="s">
        <v>259</v>
      </c>
      <c r="E733" s="193" t="s">
        <v>178</v>
      </c>
      <c r="F733" s="48" t="s">
        <v>2</v>
      </c>
      <c r="G733" s="194">
        <v>42369</v>
      </c>
      <c r="H733" s="454"/>
      <c r="I733" s="454"/>
      <c r="J733" s="454"/>
      <c r="K733" s="454"/>
      <c r="L733" s="454"/>
      <c r="M733" s="256"/>
      <c r="N733" s="458"/>
      <c r="O733" s="458"/>
      <c r="P733" s="458"/>
      <c r="Q733" s="458"/>
      <c r="R733" s="458"/>
      <c r="S733" s="458"/>
      <c r="T733" s="482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  <c r="DG733" s="16"/>
      <c r="DH733" s="16"/>
      <c r="DI733" s="16"/>
      <c r="DJ733" s="16"/>
      <c r="DK733" s="16"/>
      <c r="DL733" s="16"/>
      <c r="DM733" s="16"/>
      <c r="DN733" s="16"/>
      <c r="DO733" s="16"/>
      <c r="DP733" s="16"/>
      <c r="DQ733" s="16"/>
      <c r="DR733" s="124"/>
      <c r="DS733" s="124"/>
      <c r="DT733" s="124"/>
      <c r="DU733" s="124"/>
      <c r="DV733" s="124"/>
      <c r="DW733" s="124"/>
      <c r="DX733" s="124"/>
      <c r="DY733" s="124"/>
      <c r="DZ733" s="124"/>
      <c r="EA733" s="124"/>
      <c r="EB733" s="124"/>
      <c r="EC733" s="124"/>
      <c r="ED733" s="124"/>
      <c r="EE733" s="124"/>
      <c r="EF733" s="124"/>
    </row>
    <row r="734" spans="1:136" s="12" customFormat="1" ht="18" hidden="1" customHeight="1" outlineLevel="1" x14ac:dyDescent="0.25">
      <c r="A734" s="639"/>
      <c r="B734" s="640"/>
      <c r="C734" s="652" t="s">
        <v>449</v>
      </c>
      <c r="D734" s="652"/>
      <c r="E734" s="652"/>
      <c r="F734" s="652"/>
      <c r="G734" s="652"/>
      <c r="H734" s="212" t="s">
        <v>64</v>
      </c>
      <c r="I734" s="212" t="s">
        <v>322</v>
      </c>
      <c r="J734" s="212" t="s">
        <v>506</v>
      </c>
      <c r="K734" s="212" t="s">
        <v>65</v>
      </c>
      <c r="L734" s="212" t="s">
        <v>403</v>
      </c>
      <c r="M734" s="256"/>
      <c r="N734" s="253"/>
      <c r="O734" s="253"/>
      <c r="P734" s="253"/>
      <c r="Q734" s="253"/>
      <c r="R734" s="253"/>
      <c r="S734" s="253"/>
      <c r="T734" s="171">
        <v>1</v>
      </c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  <c r="DG734" s="16"/>
      <c r="DH734" s="16"/>
      <c r="DI734" s="16"/>
      <c r="DJ734" s="16"/>
      <c r="DK734" s="16"/>
      <c r="DL734" s="16"/>
      <c r="DM734" s="16"/>
      <c r="DN734" s="16"/>
      <c r="DO734" s="16"/>
      <c r="DP734" s="16"/>
      <c r="DQ734" s="16"/>
      <c r="DR734" s="124"/>
      <c r="DS734" s="124"/>
      <c r="DT734" s="124"/>
      <c r="DU734" s="124"/>
      <c r="DV734" s="124"/>
      <c r="DW734" s="124"/>
      <c r="DX734" s="124"/>
      <c r="DY734" s="124"/>
      <c r="DZ734" s="124"/>
      <c r="EA734" s="124"/>
      <c r="EB734" s="124"/>
      <c r="EC734" s="124"/>
      <c r="ED734" s="124"/>
      <c r="EE734" s="124"/>
      <c r="EF734" s="124"/>
    </row>
    <row r="735" spans="1:136" s="12" customFormat="1" ht="69.75" hidden="1" customHeight="1" outlineLevel="1" x14ac:dyDescent="0.25">
      <c r="A735" s="455" t="s">
        <v>318</v>
      </c>
      <c r="B735" s="641" t="s">
        <v>765</v>
      </c>
      <c r="C735" s="690" t="s">
        <v>435</v>
      </c>
      <c r="D735" s="190" t="s">
        <v>602</v>
      </c>
      <c r="E735" s="173" t="s">
        <v>51</v>
      </c>
      <c r="F735" s="174">
        <v>40828</v>
      </c>
      <c r="G735" s="174" t="s">
        <v>183</v>
      </c>
      <c r="H735" s="455" t="s">
        <v>64</v>
      </c>
      <c r="I735" s="455" t="s">
        <v>322</v>
      </c>
      <c r="J735" s="455" t="s">
        <v>604</v>
      </c>
      <c r="K735" s="455"/>
      <c r="L735" s="455"/>
      <c r="M735" s="256"/>
      <c r="N735" s="456"/>
      <c r="O735" s="456"/>
      <c r="P735" s="456"/>
      <c r="Q735" s="456"/>
      <c r="R735" s="456"/>
      <c r="S735" s="456"/>
      <c r="T735" s="747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  <c r="DG735" s="16"/>
      <c r="DH735" s="16"/>
      <c r="DI735" s="16"/>
      <c r="DJ735" s="16"/>
      <c r="DK735" s="16"/>
      <c r="DL735" s="16"/>
      <c r="DM735" s="16"/>
      <c r="DN735" s="16"/>
      <c r="DO735" s="16"/>
      <c r="DP735" s="16"/>
      <c r="DQ735" s="16"/>
      <c r="DR735" s="124"/>
      <c r="DS735" s="124"/>
      <c r="DT735" s="124"/>
      <c r="DU735" s="124"/>
      <c r="DV735" s="124"/>
      <c r="DW735" s="124"/>
      <c r="DX735" s="124"/>
      <c r="DY735" s="124"/>
      <c r="DZ735" s="124"/>
      <c r="EA735" s="124"/>
      <c r="EB735" s="124"/>
      <c r="EC735" s="124"/>
      <c r="ED735" s="124"/>
      <c r="EE735" s="124"/>
      <c r="EF735" s="124"/>
    </row>
    <row r="736" spans="1:136" s="12" customFormat="1" ht="125.25" hidden="1" customHeight="1" outlineLevel="1" x14ac:dyDescent="0.25">
      <c r="A736" s="454"/>
      <c r="B736" s="642"/>
      <c r="C736" s="691"/>
      <c r="D736" s="192" t="s">
        <v>434</v>
      </c>
      <c r="E736" s="251" t="s">
        <v>51</v>
      </c>
      <c r="F736" s="175">
        <v>41640</v>
      </c>
      <c r="G736" s="194">
        <v>42369</v>
      </c>
      <c r="H736" s="454"/>
      <c r="I736" s="454"/>
      <c r="J736" s="454"/>
      <c r="K736" s="454"/>
      <c r="L736" s="454"/>
      <c r="M736" s="256"/>
      <c r="N736" s="458"/>
      <c r="O736" s="458"/>
      <c r="P736" s="458"/>
      <c r="Q736" s="458"/>
      <c r="R736" s="458"/>
      <c r="S736" s="458"/>
      <c r="T736" s="748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  <c r="DG736" s="16"/>
      <c r="DH736" s="16"/>
      <c r="DI736" s="16"/>
      <c r="DJ736" s="16"/>
      <c r="DK736" s="16"/>
      <c r="DL736" s="16"/>
      <c r="DM736" s="16"/>
      <c r="DN736" s="16"/>
      <c r="DO736" s="16"/>
      <c r="DP736" s="16"/>
      <c r="DQ736" s="16"/>
      <c r="DR736" s="124"/>
      <c r="DS736" s="124"/>
      <c r="DT736" s="124"/>
      <c r="DU736" s="124"/>
      <c r="DV736" s="124"/>
      <c r="DW736" s="124"/>
      <c r="DX736" s="124"/>
      <c r="DY736" s="124"/>
      <c r="DZ736" s="124"/>
      <c r="EA736" s="124"/>
      <c r="EB736" s="124"/>
      <c r="EC736" s="124"/>
      <c r="ED736" s="124"/>
      <c r="EE736" s="124"/>
      <c r="EF736" s="124"/>
    </row>
    <row r="737" spans="1:136" s="12" customFormat="1" ht="18" hidden="1" customHeight="1" outlineLevel="1" x14ac:dyDescent="0.25">
      <c r="A737" s="639"/>
      <c r="B737" s="640"/>
      <c r="C737" s="718" t="s">
        <v>449</v>
      </c>
      <c r="D737" s="720"/>
      <c r="E737" s="720"/>
      <c r="F737" s="720"/>
      <c r="G737" s="721"/>
      <c r="H737" s="187" t="s">
        <v>64</v>
      </c>
      <c r="I737" s="187" t="s">
        <v>322</v>
      </c>
      <c r="J737" s="187" t="s">
        <v>604</v>
      </c>
      <c r="K737" s="187" t="s">
        <v>690</v>
      </c>
      <c r="L737" s="187" t="s">
        <v>403</v>
      </c>
      <c r="M737" s="256"/>
      <c r="N737" s="256"/>
      <c r="O737" s="256"/>
      <c r="P737" s="256"/>
      <c r="Q737" s="256"/>
      <c r="R737" s="256"/>
      <c r="S737" s="256"/>
      <c r="T737" s="176">
        <v>1</v>
      </c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  <c r="DG737" s="16"/>
      <c r="DH737" s="16"/>
      <c r="DI737" s="16"/>
      <c r="DJ737" s="16"/>
      <c r="DK737" s="16"/>
      <c r="DL737" s="16"/>
      <c r="DM737" s="16"/>
      <c r="DN737" s="16"/>
      <c r="DO737" s="16"/>
      <c r="DP737" s="16"/>
      <c r="DQ737" s="16"/>
      <c r="DR737" s="124"/>
      <c r="DS737" s="124"/>
      <c r="DT737" s="124"/>
      <c r="DU737" s="124"/>
      <c r="DV737" s="124"/>
      <c r="DW737" s="124"/>
      <c r="DX737" s="124"/>
      <c r="DY737" s="124"/>
      <c r="DZ737" s="124"/>
      <c r="EA737" s="124"/>
      <c r="EB737" s="124"/>
      <c r="EC737" s="124"/>
      <c r="ED737" s="124"/>
      <c r="EE737" s="124"/>
      <c r="EF737" s="124"/>
    </row>
    <row r="738" spans="1:136" s="9" customFormat="1" ht="63" customHeight="1" outlineLevel="1" x14ac:dyDescent="0.25">
      <c r="A738" s="455" t="s">
        <v>318</v>
      </c>
      <c r="B738" s="641" t="s">
        <v>1069</v>
      </c>
      <c r="C738" s="690" t="s">
        <v>80</v>
      </c>
      <c r="D738" s="85" t="s">
        <v>50</v>
      </c>
      <c r="E738" s="173" t="s">
        <v>51</v>
      </c>
      <c r="F738" s="174">
        <v>39050</v>
      </c>
      <c r="G738" s="174" t="s">
        <v>600</v>
      </c>
      <c r="H738" s="455" t="s">
        <v>64</v>
      </c>
      <c r="I738" s="455" t="s">
        <v>322</v>
      </c>
      <c r="J738" s="455" t="s">
        <v>81</v>
      </c>
      <c r="K738" s="455"/>
      <c r="L738" s="455"/>
      <c r="M738" s="456">
        <f t="shared" ref="M738:O738" si="67">M741</f>
        <v>7989.5</v>
      </c>
      <c r="N738" s="459">
        <f t="shared" si="67"/>
        <v>7941.3</v>
      </c>
      <c r="O738" s="459">
        <f t="shared" si="67"/>
        <v>7891.8804399999999</v>
      </c>
      <c r="P738" s="456">
        <f>P741+P742</f>
        <v>8000.5999999999995</v>
      </c>
      <c r="Q738" s="456">
        <f>Q741+Q742</f>
        <v>8016.3</v>
      </c>
      <c r="R738" s="456">
        <f t="shared" ref="R738:S738" si="68">R741+R742</f>
        <v>7217.7</v>
      </c>
      <c r="S738" s="456">
        <f t="shared" si="68"/>
        <v>7217.7</v>
      </c>
      <c r="T738" s="480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  <c r="DG738" s="16"/>
      <c r="DH738" s="16"/>
      <c r="DI738" s="16"/>
      <c r="DJ738" s="16"/>
      <c r="DK738" s="16"/>
      <c r="DL738" s="16"/>
      <c r="DM738" s="16"/>
      <c r="DN738" s="16"/>
      <c r="DO738" s="16"/>
      <c r="DP738" s="16"/>
      <c r="DQ738" s="16"/>
      <c r="DR738" s="124"/>
      <c r="DS738" s="124"/>
      <c r="DT738" s="124"/>
      <c r="DU738" s="124"/>
      <c r="DV738" s="124"/>
      <c r="DW738" s="124"/>
      <c r="DX738" s="124"/>
      <c r="DY738" s="124"/>
      <c r="DZ738" s="124"/>
      <c r="EA738" s="124"/>
      <c r="EB738" s="124"/>
      <c r="EC738" s="124"/>
      <c r="ED738" s="124"/>
      <c r="EE738" s="124"/>
      <c r="EF738" s="124"/>
    </row>
    <row r="739" spans="1:136" s="9" customFormat="1" ht="56.25" customHeight="1" outlineLevel="1" x14ac:dyDescent="0.25">
      <c r="A739" s="453"/>
      <c r="B739" s="705"/>
      <c r="C739" s="706"/>
      <c r="D739" s="98" t="s">
        <v>602</v>
      </c>
      <c r="E739" s="251" t="s">
        <v>51</v>
      </c>
      <c r="F739" s="175">
        <v>40828</v>
      </c>
      <c r="G739" s="175" t="s">
        <v>321</v>
      </c>
      <c r="H739" s="453"/>
      <c r="I739" s="453"/>
      <c r="J739" s="453"/>
      <c r="K739" s="453"/>
      <c r="L739" s="453"/>
      <c r="M739" s="457"/>
      <c r="N739" s="460"/>
      <c r="O739" s="460"/>
      <c r="P739" s="457"/>
      <c r="Q739" s="457"/>
      <c r="R739" s="457"/>
      <c r="S739" s="457"/>
      <c r="T739" s="481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  <c r="DG739" s="16"/>
      <c r="DH739" s="16"/>
      <c r="DI739" s="16"/>
      <c r="DJ739" s="16"/>
      <c r="DK739" s="16"/>
      <c r="DL739" s="16"/>
      <c r="DM739" s="16"/>
      <c r="DN739" s="16"/>
      <c r="DO739" s="16"/>
      <c r="DP739" s="16"/>
      <c r="DQ739" s="16"/>
      <c r="DR739" s="124"/>
      <c r="DS739" s="124"/>
      <c r="DT739" s="124"/>
      <c r="DU739" s="124"/>
      <c r="DV739" s="124"/>
      <c r="DW739" s="124"/>
      <c r="DX739" s="124"/>
      <c r="DY739" s="124"/>
      <c r="DZ739" s="124"/>
      <c r="EA739" s="124"/>
      <c r="EB739" s="124"/>
      <c r="EC739" s="124"/>
      <c r="ED739" s="124"/>
      <c r="EE739" s="124"/>
      <c r="EF739" s="124"/>
    </row>
    <row r="740" spans="1:136" s="9" customFormat="1" ht="73.5" customHeight="1" outlineLevel="1" x14ac:dyDescent="0.25">
      <c r="A740" s="454"/>
      <c r="B740" s="642"/>
      <c r="C740" s="691"/>
      <c r="D740" s="242" t="s">
        <v>1021</v>
      </c>
      <c r="E740" s="193" t="s">
        <v>178</v>
      </c>
      <c r="F740" s="48" t="s">
        <v>660</v>
      </c>
      <c r="G740" s="48" t="s">
        <v>1018</v>
      </c>
      <c r="H740" s="454"/>
      <c r="I740" s="454"/>
      <c r="J740" s="454"/>
      <c r="K740" s="454"/>
      <c r="L740" s="454"/>
      <c r="M740" s="458"/>
      <c r="N740" s="461"/>
      <c r="O740" s="461"/>
      <c r="P740" s="458"/>
      <c r="Q740" s="458"/>
      <c r="R740" s="458"/>
      <c r="S740" s="458"/>
      <c r="T740" s="482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  <c r="DG740" s="16"/>
      <c r="DH740" s="16"/>
      <c r="DI740" s="16"/>
      <c r="DJ740" s="16"/>
      <c r="DK740" s="16"/>
      <c r="DL740" s="16"/>
      <c r="DM740" s="16"/>
      <c r="DN740" s="16"/>
      <c r="DO740" s="16"/>
      <c r="DP740" s="16"/>
      <c r="DQ740" s="16"/>
      <c r="DR740" s="124"/>
      <c r="DS740" s="124"/>
      <c r="DT740" s="124"/>
      <c r="DU740" s="124"/>
      <c r="DV740" s="124"/>
      <c r="DW740" s="124"/>
      <c r="DX740" s="124"/>
      <c r="DY740" s="124"/>
      <c r="DZ740" s="124"/>
      <c r="EA740" s="124"/>
      <c r="EB740" s="124"/>
      <c r="EC740" s="124"/>
      <c r="ED740" s="124"/>
      <c r="EE740" s="124"/>
      <c r="EF740" s="124"/>
    </row>
    <row r="741" spans="1:136" s="9" customFormat="1" ht="35.25" customHeight="1" outlineLevel="1" x14ac:dyDescent="0.25">
      <c r="A741" s="664"/>
      <c r="B741" s="664"/>
      <c r="C741" s="652" t="s">
        <v>699</v>
      </c>
      <c r="D741" s="652"/>
      <c r="E741" s="652"/>
      <c r="F741" s="652"/>
      <c r="G741" s="652"/>
      <c r="H741" s="187" t="s">
        <v>64</v>
      </c>
      <c r="I741" s="187" t="s">
        <v>322</v>
      </c>
      <c r="J741" s="187" t="s">
        <v>81</v>
      </c>
      <c r="K741" s="187" t="s">
        <v>690</v>
      </c>
      <c r="L741" s="187" t="s">
        <v>751</v>
      </c>
      <c r="M741" s="256">
        <v>7989.5</v>
      </c>
      <c r="N741" s="256">
        <v>7941.3</v>
      </c>
      <c r="O741" s="256">
        <v>7891.8804399999999</v>
      </c>
      <c r="P741" s="256">
        <v>7310.9</v>
      </c>
      <c r="Q741" s="256">
        <v>7966.3</v>
      </c>
      <c r="R741" s="256">
        <v>7217.7</v>
      </c>
      <c r="S741" s="256">
        <v>7217.7</v>
      </c>
      <c r="T741" s="176">
        <v>1</v>
      </c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  <c r="DG741" s="16"/>
      <c r="DH741" s="16"/>
      <c r="DI741" s="16"/>
      <c r="DJ741" s="16"/>
      <c r="DK741" s="16"/>
      <c r="DL741" s="16"/>
      <c r="DM741" s="16"/>
      <c r="DN741" s="16"/>
      <c r="DO741" s="16"/>
      <c r="DP741" s="16"/>
      <c r="DQ741" s="16"/>
      <c r="DR741" s="124"/>
      <c r="DS741" s="124"/>
      <c r="DT741" s="124"/>
      <c r="DU741" s="124"/>
      <c r="DV741" s="124"/>
      <c r="DW741" s="124"/>
      <c r="DX741" s="124"/>
      <c r="DY741" s="124"/>
      <c r="DZ741" s="124"/>
      <c r="EA741" s="124"/>
      <c r="EB741" s="124"/>
      <c r="EC741" s="124"/>
      <c r="ED741" s="124"/>
      <c r="EE741" s="124"/>
      <c r="EF741" s="124"/>
    </row>
    <row r="742" spans="1:136" s="9" customFormat="1" ht="18" customHeight="1" outlineLevel="1" x14ac:dyDescent="0.25">
      <c r="A742" s="639"/>
      <c r="B742" s="640"/>
      <c r="C742" s="652" t="s">
        <v>698</v>
      </c>
      <c r="D742" s="652"/>
      <c r="E742" s="665"/>
      <c r="F742" s="665"/>
      <c r="G742" s="665"/>
      <c r="H742" s="212" t="s">
        <v>64</v>
      </c>
      <c r="I742" s="212" t="s">
        <v>322</v>
      </c>
      <c r="J742" s="187" t="s">
        <v>81</v>
      </c>
      <c r="K742" s="212" t="s">
        <v>65</v>
      </c>
      <c r="L742" s="187" t="s">
        <v>751</v>
      </c>
      <c r="M742" s="259">
        <v>266.89999999999998</v>
      </c>
      <c r="N742" s="253">
        <v>236.05</v>
      </c>
      <c r="O742" s="253">
        <v>235.80500000000001</v>
      </c>
      <c r="P742" s="253">
        <v>689.7</v>
      </c>
      <c r="Q742" s="253">
        <v>50</v>
      </c>
      <c r="R742" s="253">
        <v>0</v>
      </c>
      <c r="S742" s="253">
        <v>0</v>
      </c>
      <c r="T742" s="171">
        <v>1</v>
      </c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  <c r="DG742" s="16"/>
      <c r="DH742" s="16"/>
      <c r="DI742" s="16"/>
      <c r="DJ742" s="16"/>
      <c r="DK742" s="16"/>
      <c r="DL742" s="16"/>
      <c r="DM742" s="16"/>
      <c r="DN742" s="16"/>
      <c r="DO742" s="16"/>
      <c r="DP742" s="16"/>
      <c r="DQ742" s="16"/>
      <c r="DR742" s="124"/>
      <c r="DS742" s="124"/>
      <c r="DT742" s="124"/>
      <c r="DU742" s="124"/>
      <c r="DV742" s="124"/>
      <c r="DW742" s="124"/>
      <c r="DX742" s="124"/>
      <c r="DY742" s="124"/>
      <c r="DZ742" s="124"/>
      <c r="EA742" s="124"/>
      <c r="EB742" s="124"/>
      <c r="EC742" s="124"/>
      <c r="ED742" s="124"/>
      <c r="EE742" s="124"/>
      <c r="EF742" s="124"/>
    </row>
    <row r="743" spans="1:136" s="9" customFormat="1" ht="75" customHeight="1" outlineLevel="1" x14ac:dyDescent="0.25">
      <c r="A743" s="455" t="s">
        <v>318</v>
      </c>
      <c r="B743" s="455" t="s">
        <v>1070</v>
      </c>
      <c r="C743" s="715" t="s">
        <v>749</v>
      </c>
      <c r="D743" s="241" t="s">
        <v>394</v>
      </c>
      <c r="E743" s="173" t="s">
        <v>178</v>
      </c>
      <c r="F743" s="83" t="s">
        <v>135</v>
      </c>
      <c r="G743" s="174" t="s">
        <v>321</v>
      </c>
      <c r="H743" s="455" t="s">
        <v>64</v>
      </c>
      <c r="I743" s="455" t="s">
        <v>322</v>
      </c>
      <c r="J743" s="455" t="s">
        <v>82</v>
      </c>
      <c r="K743" s="455"/>
      <c r="L743" s="455"/>
      <c r="M743" s="456">
        <f t="shared" ref="M743:S743" si="69">M745</f>
        <v>266.89999999999998</v>
      </c>
      <c r="N743" s="459">
        <f t="shared" si="69"/>
        <v>236.05</v>
      </c>
      <c r="O743" s="459">
        <f t="shared" si="69"/>
        <v>235.80500000000001</v>
      </c>
      <c r="P743" s="456">
        <f t="shared" si="69"/>
        <v>281.78546</v>
      </c>
      <c r="Q743" s="456">
        <f t="shared" si="69"/>
        <v>323.5</v>
      </c>
      <c r="R743" s="456">
        <f t="shared" si="69"/>
        <v>323.5</v>
      </c>
      <c r="S743" s="456">
        <f t="shared" si="69"/>
        <v>323.5</v>
      </c>
      <c r="T743" s="480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  <c r="DG743" s="16"/>
      <c r="DH743" s="16"/>
      <c r="DI743" s="16"/>
      <c r="DJ743" s="16"/>
      <c r="DK743" s="16"/>
      <c r="DL743" s="16"/>
      <c r="DM743" s="16"/>
      <c r="DN743" s="16"/>
      <c r="DO743" s="16"/>
      <c r="DP743" s="16"/>
      <c r="DQ743" s="16"/>
      <c r="DR743" s="124"/>
      <c r="DS743" s="124"/>
      <c r="DT743" s="124"/>
      <c r="DU743" s="124"/>
      <c r="DV743" s="124"/>
      <c r="DW743" s="124"/>
      <c r="DX743" s="124"/>
      <c r="DY743" s="124"/>
      <c r="DZ743" s="124"/>
      <c r="EA743" s="124"/>
      <c r="EB743" s="124"/>
      <c r="EC743" s="124"/>
      <c r="ED743" s="124"/>
      <c r="EE743" s="124"/>
      <c r="EF743" s="124"/>
    </row>
    <row r="744" spans="1:136" s="9" customFormat="1" ht="72" customHeight="1" outlineLevel="1" x14ac:dyDescent="0.25">
      <c r="A744" s="454"/>
      <c r="B744" s="454"/>
      <c r="C744" s="674"/>
      <c r="D744" s="242" t="s">
        <v>1021</v>
      </c>
      <c r="E744" s="193" t="s">
        <v>178</v>
      </c>
      <c r="F744" s="48" t="s">
        <v>660</v>
      </c>
      <c r="G744" s="48" t="s">
        <v>1018</v>
      </c>
      <c r="H744" s="454"/>
      <c r="I744" s="454"/>
      <c r="J744" s="454"/>
      <c r="K744" s="454"/>
      <c r="L744" s="454"/>
      <c r="M744" s="458"/>
      <c r="N744" s="461"/>
      <c r="O744" s="461"/>
      <c r="P744" s="458"/>
      <c r="Q744" s="458"/>
      <c r="R744" s="458"/>
      <c r="S744" s="458"/>
      <c r="T744" s="482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  <c r="DG744" s="16"/>
      <c r="DH744" s="16"/>
      <c r="DI744" s="16"/>
      <c r="DJ744" s="16"/>
      <c r="DK744" s="16"/>
      <c r="DL744" s="16"/>
      <c r="DM744" s="16"/>
      <c r="DN744" s="16"/>
      <c r="DO744" s="16"/>
      <c r="DP744" s="16"/>
      <c r="DQ744" s="16"/>
      <c r="DR744" s="124"/>
      <c r="DS744" s="124"/>
      <c r="DT744" s="124"/>
      <c r="DU744" s="124"/>
      <c r="DV744" s="124"/>
      <c r="DW744" s="124"/>
      <c r="DX744" s="124"/>
      <c r="DY744" s="124"/>
      <c r="DZ744" s="124"/>
      <c r="EA744" s="124"/>
      <c r="EB744" s="124"/>
      <c r="EC744" s="124"/>
      <c r="ED744" s="124"/>
      <c r="EE744" s="124"/>
      <c r="EF744" s="124"/>
    </row>
    <row r="745" spans="1:136" s="9" customFormat="1" ht="18" customHeight="1" outlineLevel="1" x14ac:dyDescent="0.25">
      <c r="A745" s="639"/>
      <c r="B745" s="640"/>
      <c r="C745" s="652" t="s">
        <v>698</v>
      </c>
      <c r="D745" s="652"/>
      <c r="E745" s="665"/>
      <c r="F745" s="665"/>
      <c r="G745" s="665"/>
      <c r="H745" s="212" t="s">
        <v>64</v>
      </c>
      <c r="I745" s="212" t="s">
        <v>322</v>
      </c>
      <c r="J745" s="212" t="s">
        <v>82</v>
      </c>
      <c r="K745" s="212" t="s">
        <v>65</v>
      </c>
      <c r="L745" s="187" t="s">
        <v>751</v>
      </c>
      <c r="M745" s="259">
        <v>266.89999999999998</v>
      </c>
      <c r="N745" s="253">
        <v>236.05</v>
      </c>
      <c r="O745" s="253">
        <v>235.80500000000001</v>
      </c>
      <c r="P745" s="253">
        <v>281.78546</v>
      </c>
      <c r="Q745" s="253">
        <v>323.5</v>
      </c>
      <c r="R745" s="253">
        <v>323.5</v>
      </c>
      <c r="S745" s="253">
        <v>323.5</v>
      </c>
      <c r="T745" s="171">
        <v>1</v>
      </c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  <c r="DG745" s="16"/>
      <c r="DH745" s="16"/>
      <c r="DI745" s="16"/>
      <c r="DJ745" s="16"/>
      <c r="DK745" s="16"/>
      <c r="DL745" s="16"/>
      <c r="DM745" s="16"/>
      <c r="DN745" s="16"/>
      <c r="DO745" s="16"/>
      <c r="DP745" s="16"/>
      <c r="DQ745" s="16"/>
      <c r="DR745" s="124"/>
      <c r="DS745" s="124"/>
      <c r="DT745" s="124"/>
      <c r="DU745" s="124"/>
      <c r="DV745" s="124"/>
      <c r="DW745" s="124"/>
      <c r="DX745" s="124"/>
      <c r="DY745" s="124"/>
      <c r="DZ745" s="124"/>
      <c r="EA745" s="124"/>
      <c r="EB745" s="124"/>
      <c r="EC745" s="124"/>
      <c r="ED745" s="124"/>
      <c r="EE745" s="124"/>
      <c r="EF745" s="124"/>
    </row>
    <row r="746" spans="1:136" s="9" customFormat="1" ht="54.75" customHeight="1" outlineLevel="1" x14ac:dyDescent="0.25">
      <c r="A746" s="455" t="s">
        <v>318</v>
      </c>
      <c r="B746" s="641" t="s">
        <v>1071</v>
      </c>
      <c r="C746" s="690" t="s">
        <v>83</v>
      </c>
      <c r="D746" s="190" t="s">
        <v>602</v>
      </c>
      <c r="E746" s="173" t="s">
        <v>51</v>
      </c>
      <c r="F746" s="174">
        <v>40828</v>
      </c>
      <c r="G746" s="174" t="s">
        <v>183</v>
      </c>
      <c r="H746" s="455" t="s">
        <v>64</v>
      </c>
      <c r="I746" s="455" t="s">
        <v>322</v>
      </c>
      <c r="J746" s="455" t="s">
        <v>84</v>
      </c>
      <c r="K746" s="455"/>
      <c r="L746" s="455"/>
      <c r="M746" s="462">
        <f t="shared" ref="M746:P746" si="70">M748</f>
        <v>396</v>
      </c>
      <c r="N746" s="459">
        <f t="shared" si="70"/>
        <v>396</v>
      </c>
      <c r="O746" s="459">
        <f t="shared" si="70"/>
        <v>383.99770000000001</v>
      </c>
      <c r="P746" s="456">
        <f t="shared" si="70"/>
        <v>194.31453999999999</v>
      </c>
      <c r="Q746" s="456">
        <f t="shared" ref="Q746:S746" si="71">Q748</f>
        <v>131.70000000000002</v>
      </c>
      <c r="R746" s="456">
        <f t="shared" si="71"/>
        <v>202.8</v>
      </c>
      <c r="S746" s="456">
        <f t="shared" si="71"/>
        <v>202.8</v>
      </c>
      <c r="T746" s="747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  <c r="DG746" s="16"/>
      <c r="DH746" s="16"/>
      <c r="DI746" s="16"/>
      <c r="DJ746" s="16"/>
      <c r="DK746" s="16"/>
      <c r="DL746" s="16"/>
      <c r="DM746" s="16"/>
      <c r="DN746" s="16"/>
      <c r="DO746" s="16"/>
      <c r="DP746" s="16"/>
      <c r="DQ746" s="16"/>
      <c r="DR746" s="124"/>
      <c r="DS746" s="124"/>
      <c r="DT746" s="124"/>
      <c r="DU746" s="124"/>
      <c r="DV746" s="124"/>
      <c r="DW746" s="124"/>
      <c r="DX746" s="124"/>
      <c r="DY746" s="124"/>
      <c r="DZ746" s="124"/>
      <c r="EA746" s="124"/>
      <c r="EB746" s="124"/>
      <c r="EC746" s="124"/>
      <c r="ED746" s="124"/>
      <c r="EE746" s="124"/>
      <c r="EF746" s="124"/>
    </row>
    <row r="747" spans="1:136" s="9" customFormat="1" ht="71.25" customHeight="1" outlineLevel="1" x14ac:dyDescent="0.25">
      <c r="A747" s="454"/>
      <c r="B747" s="642"/>
      <c r="C747" s="691"/>
      <c r="D747" s="242" t="s">
        <v>1021</v>
      </c>
      <c r="E747" s="193" t="s">
        <v>178</v>
      </c>
      <c r="F747" s="48" t="s">
        <v>660</v>
      </c>
      <c r="G747" s="48" t="s">
        <v>1018</v>
      </c>
      <c r="H747" s="454"/>
      <c r="I747" s="454"/>
      <c r="J747" s="454"/>
      <c r="K747" s="454"/>
      <c r="L747" s="454"/>
      <c r="M747" s="464"/>
      <c r="N747" s="461"/>
      <c r="O747" s="461"/>
      <c r="P747" s="458"/>
      <c r="Q747" s="458"/>
      <c r="R747" s="458"/>
      <c r="S747" s="458"/>
      <c r="T747" s="748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  <c r="DG747" s="16"/>
      <c r="DH747" s="16"/>
      <c r="DI747" s="16"/>
      <c r="DJ747" s="16"/>
      <c r="DK747" s="16"/>
      <c r="DL747" s="16"/>
      <c r="DM747" s="16"/>
      <c r="DN747" s="16"/>
      <c r="DO747" s="16"/>
      <c r="DP747" s="16"/>
      <c r="DQ747" s="16"/>
      <c r="DR747" s="124"/>
      <c r="DS747" s="124"/>
      <c r="DT747" s="124"/>
      <c r="DU747" s="124"/>
      <c r="DV747" s="124"/>
      <c r="DW747" s="124"/>
      <c r="DX747" s="124"/>
      <c r="DY747" s="124"/>
      <c r="DZ747" s="124"/>
      <c r="EA747" s="124"/>
      <c r="EB747" s="124"/>
      <c r="EC747" s="124"/>
      <c r="ED747" s="124"/>
      <c r="EE747" s="124"/>
      <c r="EF747" s="124"/>
    </row>
    <row r="748" spans="1:136" s="9" customFormat="1" ht="27" customHeight="1" outlineLevel="1" x14ac:dyDescent="0.25">
      <c r="A748" s="639"/>
      <c r="B748" s="749"/>
      <c r="C748" s="652" t="s">
        <v>699</v>
      </c>
      <c r="D748" s="652"/>
      <c r="E748" s="652"/>
      <c r="F748" s="652"/>
      <c r="G748" s="652"/>
      <c r="H748" s="187" t="s">
        <v>64</v>
      </c>
      <c r="I748" s="187" t="s">
        <v>322</v>
      </c>
      <c r="J748" s="187" t="s">
        <v>84</v>
      </c>
      <c r="K748" s="187" t="s">
        <v>690</v>
      </c>
      <c r="L748" s="187" t="s">
        <v>751</v>
      </c>
      <c r="M748" s="146">
        <v>396</v>
      </c>
      <c r="N748" s="256">
        <v>396</v>
      </c>
      <c r="O748" s="256">
        <v>383.99770000000001</v>
      </c>
      <c r="P748" s="256">
        <v>194.31453999999999</v>
      </c>
      <c r="Q748" s="256">
        <f>207.8-76.1</f>
        <v>131.70000000000002</v>
      </c>
      <c r="R748" s="256">
        <v>202.8</v>
      </c>
      <c r="S748" s="256">
        <v>202.8</v>
      </c>
      <c r="T748" s="176">
        <v>1</v>
      </c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  <c r="DG748" s="16"/>
      <c r="DH748" s="16"/>
      <c r="DI748" s="16"/>
      <c r="DJ748" s="16"/>
      <c r="DK748" s="16"/>
      <c r="DL748" s="16"/>
      <c r="DM748" s="16"/>
      <c r="DN748" s="16"/>
      <c r="DO748" s="16"/>
      <c r="DP748" s="16"/>
      <c r="DQ748" s="16"/>
      <c r="DR748" s="124"/>
      <c r="DS748" s="124"/>
      <c r="DT748" s="124"/>
      <c r="DU748" s="124"/>
      <c r="DV748" s="124"/>
      <c r="DW748" s="124"/>
      <c r="DX748" s="124"/>
      <c r="DY748" s="124"/>
      <c r="DZ748" s="124"/>
      <c r="EA748" s="124"/>
      <c r="EB748" s="124"/>
      <c r="EC748" s="124"/>
      <c r="ED748" s="124"/>
      <c r="EE748" s="124"/>
      <c r="EF748" s="124"/>
    </row>
    <row r="749" spans="1:136" s="9" customFormat="1" ht="54.75" customHeight="1" outlineLevel="1" x14ac:dyDescent="0.25">
      <c r="A749" s="455" t="s">
        <v>318</v>
      </c>
      <c r="B749" s="641" t="s">
        <v>1146</v>
      </c>
      <c r="C749" s="690" t="s">
        <v>83</v>
      </c>
      <c r="D749" s="190" t="s">
        <v>602</v>
      </c>
      <c r="E749" s="173" t="s">
        <v>51</v>
      </c>
      <c r="F749" s="174">
        <v>40828</v>
      </c>
      <c r="G749" s="174" t="s">
        <v>183</v>
      </c>
      <c r="H749" s="455" t="s">
        <v>64</v>
      </c>
      <c r="I749" s="455" t="s">
        <v>322</v>
      </c>
      <c r="J749" s="455" t="s">
        <v>84</v>
      </c>
      <c r="K749" s="455"/>
      <c r="L749" s="455"/>
      <c r="M749" s="462">
        <f>M751</f>
        <v>51</v>
      </c>
      <c r="N749" s="459">
        <f>N751</f>
        <v>81.849999999999994</v>
      </c>
      <c r="O749" s="459">
        <f>O751</f>
        <v>81.849999999999994</v>
      </c>
      <c r="P749" s="459">
        <f>P751</f>
        <v>6</v>
      </c>
      <c r="Q749" s="456"/>
      <c r="R749" s="456"/>
      <c r="S749" s="456"/>
      <c r="T749" s="747"/>
      <c r="U749" s="16"/>
      <c r="V749" s="744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  <c r="DG749" s="16"/>
      <c r="DH749" s="16"/>
      <c r="DI749" s="16"/>
      <c r="DJ749" s="16"/>
      <c r="DK749" s="16"/>
      <c r="DL749" s="16"/>
      <c r="DM749" s="16"/>
      <c r="DN749" s="16"/>
      <c r="DO749" s="16"/>
      <c r="DP749" s="16"/>
      <c r="DQ749" s="16"/>
      <c r="DR749" s="124"/>
      <c r="DS749" s="124"/>
      <c r="DT749" s="124"/>
      <c r="DU749" s="124"/>
      <c r="DV749" s="124"/>
      <c r="DW749" s="124"/>
      <c r="DX749" s="124"/>
      <c r="DY749" s="124"/>
      <c r="DZ749" s="124"/>
      <c r="EA749" s="124"/>
      <c r="EB749" s="124"/>
      <c r="EC749" s="124"/>
      <c r="ED749" s="124"/>
      <c r="EE749" s="124"/>
      <c r="EF749" s="124"/>
    </row>
    <row r="750" spans="1:136" s="9" customFormat="1" ht="74.25" customHeight="1" outlineLevel="1" x14ac:dyDescent="0.25">
      <c r="A750" s="454"/>
      <c r="B750" s="642"/>
      <c r="C750" s="691"/>
      <c r="D750" s="242" t="s">
        <v>1023</v>
      </c>
      <c r="E750" s="193" t="s">
        <v>178</v>
      </c>
      <c r="F750" s="48" t="s">
        <v>660</v>
      </c>
      <c r="G750" s="48" t="s">
        <v>1018</v>
      </c>
      <c r="H750" s="454"/>
      <c r="I750" s="454"/>
      <c r="J750" s="454"/>
      <c r="K750" s="454"/>
      <c r="L750" s="454"/>
      <c r="M750" s="464"/>
      <c r="N750" s="461"/>
      <c r="O750" s="461"/>
      <c r="P750" s="461"/>
      <c r="Q750" s="458"/>
      <c r="R750" s="458"/>
      <c r="S750" s="458"/>
      <c r="T750" s="748"/>
      <c r="U750" s="16"/>
      <c r="V750" s="744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  <c r="DG750" s="16"/>
      <c r="DH750" s="16"/>
      <c r="DI750" s="16"/>
      <c r="DJ750" s="16"/>
      <c r="DK750" s="16"/>
      <c r="DL750" s="16"/>
      <c r="DM750" s="16"/>
      <c r="DN750" s="16"/>
      <c r="DO750" s="16"/>
      <c r="DP750" s="16"/>
      <c r="DQ750" s="16"/>
      <c r="DR750" s="124"/>
      <c r="DS750" s="124"/>
      <c r="DT750" s="124"/>
      <c r="DU750" s="124"/>
      <c r="DV750" s="124"/>
      <c r="DW750" s="124"/>
      <c r="DX750" s="124"/>
      <c r="DY750" s="124"/>
      <c r="DZ750" s="124"/>
      <c r="EA750" s="124"/>
      <c r="EB750" s="124"/>
      <c r="EC750" s="124"/>
      <c r="ED750" s="124"/>
      <c r="EE750" s="124"/>
      <c r="EF750" s="124"/>
    </row>
    <row r="751" spans="1:136" s="9" customFormat="1" ht="18" customHeight="1" outlineLevel="1" x14ac:dyDescent="0.25">
      <c r="A751" s="639"/>
      <c r="B751" s="640"/>
      <c r="C751" s="652" t="s">
        <v>698</v>
      </c>
      <c r="D751" s="652"/>
      <c r="E751" s="652"/>
      <c r="F751" s="652"/>
      <c r="G751" s="652"/>
      <c r="H751" s="187" t="s">
        <v>64</v>
      </c>
      <c r="I751" s="187" t="s">
        <v>322</v>
      </c>
      <c r="J751" s="187" t="s">
        <v>84</v>
      </c>
      <c r="K751" s="187" t="s">
        <v>65</v>
      </c>
      <c r="L751" s="187" t="s">
        <v>751</v>
      </c>
      <c r="M751" s="462">
        <v>51</v>
      </c>
      <c r="N751" s="256">
        <v>81.849999999999994</v>
      </c>
      <c r="O751" s="256">
        <v>81.849999999999994</v>
      </c>
      <c r="P751" s="256">
        <v>6</v>
      </c>
      <c r="Q751" s="256"/>
      <c r="R751" s="256"/>
      <c r="S751" s="256"/>
      <c r="T751" s="176">
        <v>1</v>
      </c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  <c r="DG751" s="16"/>
      <c r="DH751" s="16"/>
      <c r="DI751" s="16"/>
      <c r="DJ751" s="16"/>
      <c r="DK751" s="16"/>
      <c r="DL751" s="16"/>
      <c r="DM751" s="16"/>
      <c r="DN751" s="16"/>
      <c r="DO751" s="16"/>
      <c r="DP751" s="16"/>
      <c r="DQ751" s="16"/>
      <c r="DR751" s="124"/>
      <c r="DS751" s="124"/>
      <c r="DT751" s="124"/>
      <c r="DU751" s="124"/>
      <c r="DV751" s="124"/>
      <c r="DW751" s="124"/>
      <c r="DX751" s="124"/>
      <c r="DY751" s="124"/>
      <c r="DZ751" s="124"/>
      <c r="EA751" s="124"/>
      <c r="EB751" s="124"/>
      <c r="EC751" s="124"/>
      <c r="ED751" s="124"/>
      <c r="EE751" s="124"/>
      <c r="EF751" s="124"/>
    </row>
    <row r="752" spans="1:136" s="1" customFormat="1" ht="76.5" hidden="1" customHeight="1" outlineLevel="1" x14ac:dyDescent="0.25">
      <c r="A752" s="465" t="s">
        <v>318</v>
      </c>
      <c r="B752" s="455" t="s">
        <v>174</v>
      </c>
      <c r="C752" s="745" t="s">
        <v>149</v>
      </c>
      <c r="D752" s="236" t="s">
        <v>241</v>
      </c>
      <c r="E752" s="173" t="s">
        <v>242</v>
      </c>
      <c r="F752" s="174">
        <v>41820</v>
      </c>
      <c r="G752" s="173" t="s">
        <v>321</v>
      </c>
      <c r="H752" s="455" t="s">
        <v>64</v>
      </c>
      <c r="I752" s="455" t="s">
        <v>322</v>
      </c>
      <c r="J752" s="455" t="s">
        <v>550</v>
      </c>
      <c r="K752" s="742"/>
      <c r="L752" s="455"/>
      <c r="M752" s="463"/>
      <c r="N752" s="456"/>
      <c r="O752" s="456"/>
      <c r="P752" s="456"/>
      <c r="Q752" s="456"/>
      <c r="R752" s="456"/>
      <c r="S752" s="456"/>
      <c r="T752" s="480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  <c r="DG752" s="16"/>
      <c r="DH752" s="16"/>
      <c r="DI752" s="16"/>
      <c r="DJ752" s="16"/>
      <c r="DK752" s="16"/>
      <c r="DL752" s="16"/>
      <c r="DM752" s="16"/>
      <c r="DN752" s="16"/>
      <c r="DO752" s="16"/>
      <c r="DP752" s="16"/>
      <c r="DQ752" s="16"/>
      <c r="DR752" s="124"/>
      <c r="DS752" s="124"/>
      <c r="DT752" s="124"/>
      <c r="DU752" s="124"/>
      <c r="DV752" s="124"/>
      <c r="DW752" s="124"/>
      <c r="DX752" s="124"/>
      <c r="DY752" s="124"/>
      <c r="DZ752" s="124"/>
      <c r="EA752" s="124"/>
      <c r="EB752" s="124"/>
      <c r="EC752" s="124"/>
      <c r="ED752" s="124"/>
      <c r="EE752" s="124"/>
      <c r="EF752" s="124"/>
    </row>
    <row r="753" spans="1:136" s="1" customFormat="1" ht="59.25" hidden="1" customHeight="1" outlineLevel="1" x14ac:dyDescent="0.25">
      <c r="A753" s="467"/>
      <c r="B753" s="454"/>
      <c r="C753" s="746"/>
      <c r="D753" s="242" t="s">
        <v>259</v>
      </c>
      <c r="E753" s="193" t="s">
        <v>178</v>
      </c>
      <c r="F753" s="82" t="s">
        <v>2</v>
      </c>
      <c r="G753" s="48" t="s">
        <v>777</v>
      </c>
      <c r="H753" s="454"/>
      <c r="I753" s="454"/>
      <c r="J753" s="454"/>
      <c r="K753" s="743"/>
      <c r="L753" s="454"/>
      <c r="M753" s="464"/>
      <c r="N753" s="458"/>
      <c r="O753" s="458"/>
      <c r="P753" s="458"/>
      <c r="Q753" s="458"/>
      <c r="R753" s="458"/>
      <c r="S753" s="458"/>
      <c r="T753" s="482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  <c r="DG753" s="16"/>
      <c r="DH753" s="16"/>
      <c r="DI753" s="16"/>
      <c r="DJ753" s="16"/>
      <c r="DK753" s="16"/>
      <c r="DL753" s="16"/>
      <c r="DM753" s="16"/>
      <c r="DN753" s="16"/>
      <c r="DO753" s="16"/>
      <c r="DP753" s="16"/>
      <c r="DQ753" s="16"/>
      <c r="DR753" s="124"/>
      <c r="DS753" s="124"/>
      <c r="DT753" s="124"/>
      <c r="DU753" s="124"/>
      <c r="DV753" s="124"/>
      <c r="DW753" s="124"/>
      <c r="DX753" s="124"/>
      <c r="DY753" s="124"/>
      <c r="DZ753" s="124"/>
      <c r="EA753" s="124"/>
      <c r="EB753" s="124"/>
      <c r="EC753" s="124"/>
      <c r="ED753" s="124"/>
      <c r="EE753" s="124"/>
      <c r="EF753" s="124"/>
    </row>
    <row r="754" spans="1:136" s="1" customFormat="1" ht="27.75" hidden="1" customHeight="1" outlineLevel="1" x14ac:dyDescent="0.25">
      <c r="A754" s="639"/>
      <c r="B754" s="640"/>
      <c r="C754" s="718" t="s">
        <v>449</v>
      </c>
      <c r="D754" s="720"/>
      <c r="E754" s="720"/>
      <c r="F754" s="720"/>
      <c r="G754" s="721"/>
      <c r="H754" s="187" t="s">
        <v>64</v>
      </c>
      <c r="I754" s="187" t="s">
        <v>322</v>
      </c>
      <c r="J754" s="212" t="s">
        <v>550</v>
      </c>
      <c r="K754" s="212" t="s">
        <v>690</v>
      </c>
      <c r="L754" s="212" t="s">
        <v>403</v>
      </c>
      <c r="M754" s="259"/>
      <c r="N754" s="253"/>
      <c r="O754" s="253"/>
      <c r="P754" s="253"/>
      <c r="Q754" s="253"/>
      <c r="R754" s="253"/>
      <c r="S754" s="253"/>
      <c r="T754" s="171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  <c r="DG754" s="16"/>
      <c r="DH754" s="16"/>
      <c r="DI754" s="16"/>
      <c r="DJ754" s="16"/>
      <c r="DK754" s="16"/>
      <c r="DL754" s="16"/>
      <c r="DM754" s="16"/>
      <c r="DN754" s="16"/>
      <c r="DO754" s="16"/>
      <c r="DP754" s="16"/>
      <c r="DQ754" s="16"/>
      <c r="DR754" s="124"/>
      <c r="DS754" s="124"/>
      <c r="DT754" s="124"/>
      <c r="DU754" s="124"/>
      <c r="DV754" s="124"/>
      <c r="DW754" s="124"/>
      <c r="DX754" s="124"/>
      <c r="DY754" s="124"/>
      <c r="DZ754" s="124"/>
      <c r="EA754" s="124"/>
      <c r="EB754" s="124"/>
      <c r="EC754" s="124"/>
      <c r="ED754" s="124"/>
      <c r="EE754" s="124"/>
      <c r="EF754" s="124"/>
    </row>
    <row r="755" spans="1:136" s="1" customFormat="1" ht="78" hidden="1" customHeight="1" outlineLevel="1" x14ac:dyDescent="0.25">
      <c r="A755" s="684" t="s">
        <v>318</v>
      </c>
      <c r="B755" s="684" t="s">
        <v>722</v>
      </c>
      <c r="C755" s="739" t="s">
        <v>344</v>
      </c>
      <c r="D755" s="241" t="s">
        <v>525</v>
      </c>
      <c r="E755" s="173" t="s">
        <v>178</v>
      </c>
      <c r="F755" s="86" t="s">
        <v>526</v>
      </c>
      <c r="G755" s="83" t="s">
        <v>321</v>
      </c>
      <c r="H755" s="455" t="s">
        <v>64</v>
      </c>
      <c r="I755" s="455" t="s">
        <v>322</v>
      </c>
      <c r="J755" s="455" t="s">
        <v>507</v>
      </c>
      <c r="K755" s="455"/>
      <c r="L755" s="455"/>
      <c r="M755" s="37"/>
      <c r="N755" s="456"/>
      <c r="O755" s="456"/>
      <c r="P755" s="456"/>
      <c r="Q755" s="456"/>
      <c r="R755" s="456"/>
      <c r="S755" s="456"/>
      <c r="T755" s="480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  <c r="DG755" s="16"/>
      <c r="DH755" s="16"/>
      <c r="DI755" s="16"/>
      <c r="DJ755" s="16"/>
      <c r="DK755" s="16"/>
      <c r="DL755" s="16"/>
      <c r="DM755" s="16"/>
      <c r="DN755" s="16"/>
      <c r="DO755" s="16"/>
      <c r="DP755" s="16"/>
      <c r="DQ755" s="16"/>
      <c r="DR755" s="124"/>
      <c r="DS755" s="124"/>
      <c r="DT755" s="124"/>
      <c r="DU755" s="124"/>
      <c r="DV755" s="124"/>
      <c r="DW755" s="124"/>
      <c r="DX755" s="124"/>
      <c r="DY755" s="124"/>
      <c r="DZ755" s="124"/>
      <c r="EA755" s="124"/>
      <c r="EB755" s="124"/>
      <c r="EC755" s="124"/>
      <c r="ED755" s="124"/>
      <c r="EE755" s="124"/>
      <c r="EF755" s="124"/>
    </row>
    <row r="756" spans="1:136" s="1" customFormat="1" ht="71.25" hidden="1" customHeight="1" outlineLevel="1" x14ac:dyDescent="0.25">
      <c r="A756" s="684"/>
      <c r="B756" s="684"/>
      <c r="C756" s="740"/>
      <c r="D756" s="243" t="s">
        <v>259</v>
      </c>
      <c r="E756" s="251" t="s">
        <v>178</v>
      </c>
      <c r="F756" s="82" t="s">
        <v>2</v>
      </c>
      <c r="G756" s="82" t="s">
        <v>777</v>
      </c>
      <c r="H756" s="453"/>
      <c r="I756" s="453"/>
      <c r="J756" s="453"/>
      <c r="K756" s="453"/>
      <c r="L756" s="453"/>
      <c r="M756" s="256"/>
      <c r="N756" s="457"/>
      <c r="O756" s="457"/>
      <c r="P756" s="457"/>
      <c r="Q756" s="457"/>
      <c r="R756" s="457"/>
      <c r="S756" s="457"/>
      <c r="T756" s="481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  <c r="DG756" s="16"/>
      <c r="DH756" s="16"/>
      <c r="DI756" s="16"/>
      <c r="DJ756" s="16"/>
      <c r="DK756" s="16"/>
      <c r="DL756" s="16"/>
      <c r="DM756" s="16"/>
      <c r="DN756" s="16"/>
      <c r="DO756" s="16"/>
      <c r="DP756" s="16"/>
      <c r="DQ756" s="16"/>
      <c r="DR756" s="124"/>
      <c r="DS756" s="124"/>
      <c r="DT756" s="124"/>
      <c r="DU756" s="124"/>
      <c r="DV756" s="124"/>
      <c r="DW756" s="124"/>
      <c r="DX756" s="124"/>
      <c r="DY756" s="124"/>
      <c r="DZ756" s="124"/>
      <c r="EA756" s="124"/>
      <c r="EB756" s="124"/>
      <c r="EC756" s="124"/>
      <c r="ED756" s="124"/>
      <c r="EE756" s="124"/>
      <c r="EF756" s="124"/>
    </row>
    <row r="757" spans="1:136" s="1" customFormat="1" ht="69.75" hidden="1" customHeight="1" outlineLevel="1" x14ac:dyDescent="0.25">
      <c r="A757" s="684"/>
      <c r="B757" s="684"/>
      <c r="C757" s="741"/>
      <c r="D757" s="242" t="s">
        <v>527</v>
      </c>
      <c r="E757" s="193" t="s">
        <v>178</v>
      </c>
      <c r="F757" s="91" t="s">
        <v>528</v>
      </c>
      <c r="G757" s="48" t="s">
        <v>321</v>
      </c>
      <c r="H757" s="454"/>
      <c r="I757" s="454"/>
      <c r="J757" s="454"/>
      <c r="K757" s="454"/>
      <c r="L757" s="454"/>
      <c r="M757" s="256"/>
      <c r="N757" s="458"/>
      <c r="O757" s="458"/>
      <c r="P757" s="458"/>
      <c r="Q757" s="458"/>
      <c r="R757" s="458"/>
      <c r="S757" s="458"/>
      <c r="T757" s="482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  <c r="DG757" s="16"/>
      <c r="DH757" s="16"/>
      <c r="DI757" s="16"/>
      <c r="DJ757" s="16"/>
      <c r="DK757" s="16"/>
      <c r="DL757" s="16"/>
      <c r="DM757" s="16"/>
      <c r="DN757" s="16"/>
      <c r="DO757" s="16"/>
      <c r="DP757" s="16"/>
      <c r="DQ757" s="124"/>
      <c r="DR757" s="124"/>
      <c r="DS757" s="124"/>
      <c r="DT757" s="124"/>
      <c r="DU757" s="124"/>
      <c r="DV757" s="124"/>
      <c r="DW757" s="124"/>
      <c r="DX757" s="124"/>
      <c r="DY757" s="124"/>
      <c r="DZ757" s="124"/>
      <c r="EA757" s="124"/>
      <c r="EB757" s="124"/>
      <c r="EC757" s="124"/>
      <c r="ED757" s="124"/>
      <c r="EE757" s="124"/>
      <c r="EF757" s="124"/>
    </row>
    <row r="758" spans="1:136" s="1" customFormat="1" ht="18" hidden="1" customHeight="1" outlineLevel="1" x14ac:dyDescent="0.25">
      <c r="A758" s="639"/>
      <c r="B758" s="640"/>
      <c r="C758" s="652" t="s">
        <v>449</v>
      </c>
      <c r="D758" s="652"/>
      <c r="E758" s="652"/>
      <c r="F758" s="652"/>
      <c r="G758" s="652"/>
      <c r="H758" s="212" t="s">
        <v>64</v>
      </c>
      <c r="I758" s="212" t="s">
        <v>322</v>
      </c>
      <c r="J758" s="212" t="s">
        <v>507</v>
      </c>
      <c r="K758" s="212" t="s">
        <v>65</v>
      </c>
      <c r="L758" s="212" t="s">
        <v>403</v>
      </c>
      <c r="M758" s="256"/>
      <c r="N758" s="253"/>
      <c r="O758" s="253"/>
      <c r="P758" s="253"/>
      <c r="Q758" s="253"/>
      <c r="R758" s="253"/>
      <c r="S758" s="253"/>
      <c r="T758" s="171">
        <v>2</v>
      </c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  <c r="DG758" s="16"/>
      <c r="DH758" s="16"/>
      <c r="DI758" s="16"/>
      <c r="DJ758" s="16"/>
      <c r="DK758" s="16"/>
      <c r="DL758" s="16"/>
      <c r="DM758" s="16"/>
      <c r="DN758" s="16"/>
      <c r="DO758" s="16"/>
      <c r="DP758" s="16"/>
      <c r="DQ758" s="16"/>
      <c r="DR758" s="124"/>
      <c r="DS758" s="124"/>
      <c r="DT758" s="124"/>
      <c r="DU758" s="124"/>
      <c r="DV758" s="124"/>
      <c r="DW758" s="124"/>
      <c r="DX758" s="124"/>
      <c r="DY758" s="124"/>
      <c r="DZ758" s="124"/>
      <c r="EA758" s="124"/>
      <c r="EB758" s="124"/>
      <c r="EC758" s="124"/>
      <c r="ED758" s="124"/>
      <c r="EE758" s="124"/>
      <c r="EF758" s="124"/>
    </row>
    <row r="759" spans="1:136" s="12" customFormat="1" ht="83.25" hidden="1" customHeight="1" outlineLevel="1" x14ac:dyDescent="0.25">
      <c r="A759" s="187" t="s">
        <v>318</v>
      </c>
      <c r="B759" s="233" t="s">
        <v>766</v>
      </c>
      <c r="C759" s="230" t="s">
        <v>655</v>
      </c>
      <c r="D759" s="243" t="s">
        <v>259</v>
      </c>
      <c r="E759" s="251" t="s">
        <v>178</v>
      </c>
      <c r="F759" s="82" t="s">
        <v>2</v>
      </c>
      <c r="G759" s="82" t="s">
        <v>659</v>
      </c>
      <c r="H759" s="212" t="s">
        <v>64</v>
      </c>
      <c r="I759" s="212" t="s">
        <v>322</v>
      </c>
      <c r="J759" s="212" t="s">
        <v>656</v>
      </c>
      <c r="K759" s="212"/>
      <c r="L759" s="212"/>
      <c r="M759" s="462"/>
      <c r="N759" s="253"/>
      <c r="O759" s="253"/>
      <c r="P759" s="253"/>
      <c r="Q759" s="253"/>
      <c r="R759" s="253"/>
      <c r="S759" s="253"/>
      <c r="T759" s="171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  <c r="DG759" s="16"/>
      <c r="DH759" s="16"/>
      <c r="DI759" s="16"/>
      <c r="DJ759" s="16"/>
      <c r="DK759" s="16"/>
      <c r="DL759" s="16"/>
      <c r="DM759" s="16"/>
      <c r="DN759" s="16"/>
      <c r="DO759" s="16"/>
      <c r="DP759" s="16"/>
      <c r="DQ759" s="16"/>
      <c r="DR759" s="124"/>
      <c r="DS759" s="124"/>
      <c r="DT759" s="124"/>
      <c r="DU759" s="124"/>
      <c r="DV759" s="124"/>
      <c r="DW759" s="124"/>
      <c r="DX759" s="124"/>
      <c r="DY759" s="124"/>
      <c r="DZ759" s="124"/>
      <c r="EA759" s="124"/>
      <c r="EB759" s="124"/>
      <c r="EC759" s="124"/>
      <c r="ED759" s="124"/>
      <c r="EE759" s="124"/>
      <c r="EF759" s="124"/>
    </row>
    <row r="760" spans="1:136" s="12" customFormat="1" ht="38.25" hidden="1" customHeight="1" outlineLevel="1" x14ac:dyDescent="0.25">
      <c r="A760" s="639"/>
      <c r="B760" s="640"/>
      <c r="C760" s="652" t="s">
        <v>449</v>
      </c>
      <c r="D760" s="652"/>
      <c r="E760" s="652"/>
      <c r="F760" s="652"/>
      <c r="G760" s="652"/>
      <c r="H760" s="212" t="s">
        <v>64</v>
      </c>
      <c r="I760" s="212" t="s">
        <v>322</v>
      </c>
      <c r="J760" s="212" t="s">
        <v>656</v>
      </c>
      <c r="K760" s="212" t="s">
        <v>65</v>
      </c>
      <c r="L760" s="212" t="s">
        <v>403</v>
      </c>
      <c r="M760" s="464"/>
      <c r="N760" s="253"/>
      <c r="O760" s="253"/>
      <c r="P760" s="253"/>
      <c r="Q760" s="253"/>
      <c r="R760" s="253"/>
      <c r="S760" s="253"/>
      <c r="T760" s="171">
        <v>2</v>
      </c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  <c r="DG760" s="16"/>
      <c r="DH760" s="16"/>
      <c r="DI760" s="16"/>
      <c r="DJ760" s="16"/>
      <c r="DK760" s="16"/>
      <c r="DL760" s="16"/>
      <c r="DM760" s="16"/>
      <c r="DN760" s="16"/>
      <c r="DO760" s="16"/>
      <c r="DP760" s="16"/>
      <c r="DQ760" s="16"/>
      <c r="DR760" s="124"/>
      <c r="DS760" s="124"/>
      <c r="DT760" s="124"/>
      <c r="DU760" s="124"/>
      <c r="DV760" s="124"/>
      <c r="DW760" s="124"/>
      <c r="DX760" s="124"/>
      <c r="DY760" s="124"/>
      <c r="DZ760" s="124"/>
      <c r="EA760" s="124"/>
      <c r="EB760" s="124"/>
      <c r="EC760" s="124"/>
      <c r="ED760" s="124"/>
      <c r="EE760" s="124"/>
      <c r="EF760" s="124"/>
    </row>
    <row r="761" spans="1:136" s="12" customFormat="1" ht="75.75" hidden="1" customHeight="1" outlineLevel="1" x14ac:dyDescent="0.25">
      <c r="A761" s="684" t="s">
        <v>318</v>
      </c>
      <c r="B761" s="689" t="s">
        <v>767</v>
      </c>
      <c r="C761" s="643" t="s">
        <v>436</v>
      </c>
      <c r="D761" s="190" t="s">
        <v>139</v>
      </c>
      <c r="E761" s="173" t="s">
        <v>178</v>
      </c>
      <c r="F761" s="174">
        <v>41320</v>
      </c>
      <c r="G761" s="174" t="s">
        <v>321</v>
      </c>
      <c r="H761" s="455" t="s">
        <v>64</v>
      </c>
      <c r="I761" s="455" t="s">
        <v>322</v>
      </c>
      <c r="J761" s="455" t="s">
        <v>607</v>
      </c>
      <c r="K761" s="455"/>
      <c r="L761" s="455"/>
      <c r="M761" s="146"/>
      <c r="N761" s="456"/>
      <c r="O761" s="456"/>
      <c r="P761" s="462"/>
      <c r="Q761" s="462"/>
      <c r="R761" s="462"/>
      <c r="S761" s="462"/>
      <c r="T761" s="480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  <c r="DG761" s="16"/>
      <c r="DH761" s="16"/>
      <c r="DI761" s="16"/>
      <c r="DJ761" s="16"/>
      <c r="DK761" s="16"/>
      <c r="DL761" s="16"/>
      <c r="DM761" s="16"/>
      <c r="DN761" s="16"/>
      <c r="DO761" s="16"/>
      <c r="DP761" s="16"/>
      <c r="DQ761" s="16"/>
      <c r="DR761" s="124"/>
      <c r="DS761" s="124"/>
      <c r="DT761" s="124"/>
      <c r="DU761" s="124"/>
      <c r="DV761" s="124"/>
      <c r="DW761" s="124"/>
      <c r="DX761" s="124"/>
      <c r="DY761" s="124"/>
      <c r="DZ761" s="124"/>
      <c r="EA761" s="124"/>
      <c r="EB761" s="124"/>
      <c r="EC761" s="124"/>
      <c r="ED761" s="124"/>
      <c r="EE761" s="124"/>
      <c r="EF761" s="124"/>
    </row>
    <row r="762" spans="1:136" s="12" customFormat="1" ht="73.5" hidden="1" customHeight="1" outlineLevel="1" x14ac:dyDescent="0.25">
      <c r="A762" s="684"/>
      <c r="B762" s="689"/>
      <c r="C762" s="643"/>
      <c r="D762" s="192" t="s">
        <v>434</v>
      </c>
      <c r="E762" s="193" t="s">
        <v>51</v>
      </c>
      <c r="F762" s="194">
        <v>41640</v>
      </c>
      <c r="G762" s="194">
        <v>42369</v>
      </c>
      <c r="H762" s="454"/>
      <c r="I762" s="454"/>
      <c r="J762" s="454"/>
      <c r="K762" s="454"/>
      <c r="L762" s="454"/>
      <c r="M762" s="146"/>
      <c r="N762" s="458"/>
      <c r="O762" s="458"/>
      <c r="P762" s="464"/>
      <c r="Q762" s="464"/>
      <c r="R762" s="464"/>
      <c r="S762" s="464"/>
      <c r="T762" s="482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  <c r="DG762" s="16"/>
      <c r="DH762" s="16"/>
      <c r="DI762" s="16"/>
      <c r="DJ762" s="16"/>
      <c r="DK762" s="16"/>
      <c r="DL762" s="16"/>
      <c r="DM762" s="16"/>
      <c r="DN762" s="16"/>
      <c r="DO762" s="16"/>
      <c r="DP762" s="16"/>
      <c r="DQ762" s="16"/>
      <c r="DR762" s="124"/>
      <c r="DS762" s="124"/>
      <c r="DT762" s="124"/>
      <c r="DU762" s="124"/>
      <c r="DV762" s="124"/>
      <c r="DW762" s="124"/>
      <c r="DX762" s="124"/>
      <c r="DY762" s="124"/>
      <c r="DZ762" s="124"/>
      <c r="EA762" s="124"/>
      <c r="EB762" s="124"/>
      <c r="EC762" s="124"/>
      <c r="ED762" s="124"/>
      <c r="EE762" s="124"/>
      <c r="EF762" s="124"/>
    </row>
    <row r="763" spans="1:136" s="12" customFormat="1" ht="18" hidden="1" customHeight="1" outlineLevel="1" x14ac:dyDescent="0.25">
      <c r="A763" s="692"/>
      <c r="B763" s="692"/>
      <c r="C763" s="652" t="s">
        <v>449</v>
      </c>
      <c r="D763" s="652"/>
      <c r="E763" s="652"/>
      <c r="F763" s="652"/>
      <c r="G763" s="652"/>
      <c r="H763" s="187" t="s">
        <v>64</v>
      </c>
      <c r="I763" s="187" t="s">
        <v>322</v>
      </c>
      <c r="J763" s="212" t="s">
        <v>607</v>
      </c>
      <c r="K763" s="212" t="s">
        <v>690</v>
      </c>
      <c r="L763" s="212" t="s">
        <v>403</v>
      </c>
      <c r="M763" s="462"/>
      <c r="N763" s="253"/>
      <c r="O763" s="253"/>
      <c r="P763" s="259"/>
      <c r="Q763" s="259"/>
      <c r="R763" s="259"/>
      <c r="S763" s="259"/>
      <c r="T763" s="171">
        <v>1</v>
      </c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  <c r="DG763" s="16"/>
      <c r="DH763" s="16"/>
      <c r="DI763" s="16"/>
      <c r="DJ763" s="16"/>
      <c r="DK763" s="16"/>
      <c r="DL763" s="16"/>
      <c r="DM763" s="16"/>
      <c r="DN763" s="16"/>
      <c r="DO763" s="16"/>
      <c r="DP763" s="16"/>
      <c r="DQ763" s="16"/>
      <c r="DR763" s="124"/>
      <c r="DS763" s="124"/>
      <c r="DT763" s="124"/>
      <c r="DU763" s="124"/>
      <c r="DV763" s="124"/>
      <c r="DW763" s="124"/>
      <c r="DX763" s="124"/>
      <c r="DY763" s="124"/>
      <c r="DZ763" s="124"/>
      <c r="EA763" s="124"/>
      <c r="EB763" s="124"/>
      <c r="EC763" s="124"/>
      <c r="ED763" s="124"/>
      <c r="EE763" s="124"/>
      <c r="EF763" s="124"/>
    </row>
    <row r="764" spans="1:136" s="1" customFormat="1" ht="105" hidden="1" customHeight="1" outlineLevel="1" x14ac:dyDescent="0.25">
      <c r="A764" s="185">
        <v>603</v>
      </c>
      <c r="B764" s="185" t="s">
        <v>684</v>
      </c>
      <c r="C764" s="230" t="s">
        <v>18</v>
      </c>
      <c r="D764" s="192" t="s">
        <v>434</v>
      </c>
      <c r="E764" s="193" t="s">
        <v>51</v>
      </c>
      <c r="F764" s="194">
        <v>41640</v>
      </c>
      <c r="G764" s="194">
        <v>43100</v>
      </c>
      <c r="H764" s="187" t="s">
        <v>64</v>
      </c>
      <c r="I764" s="187" t="s">
        <v>322</v>
      </c>
      <c r="J764" s="212" t="s">
        <v>19</v>
      </c>
      <c r="K764" s="212"/>
      <c r="L764" s="212"/>
      <c r="M764" s="464"/>
      <c r="N764" s="253"/>
      <c r="O764" s="253"/>
      <c r="P764" s="259"/>
      <c r="Q764" s="259"/>
      <c r="R764" s="259"/>
      <c r="S764" s="259"/>
      <c r="T764" s="171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  <c r="DG764" s="16"/>
      <c r="DH764" s="16"/>
      <c r="DI764" s="16"/>
      <c r="DJ764" s="16"/>
      <c r="DK764" s="16"/>
      <c r="DL764" s="16"/>
      <c r="DM764" s="16"/>
      <c r="DN764" s="16"/>
      <c r="DO764" s="16"/>
      <c r="DP764" s="16"/>
      <c r="DQ764" s="16"/>
      <c r="DR764" s="124"/>
      <c r="DS764" s="124"/>
      <c r="DT764" s="124"/>
      <c r="DU764" s="124"/>
      <c r="DV764" s="124"/>
      <c r="DW764" s="124"/>
      <c r="DX764" s="124"/>
      <c r="DY764" s="124"/>
      <c r="DZ764" s="124"/>
      <c r="EA764" s="124"/>
      <c r="EB764" s="124"/>
      <c r="EC764" s="124"/>
      <c r="ED764" s="124"/>
      <c r="EE764" s="124"/>
      <c r="EF764" s="124"/>
    </row>
    <row r="765" spans="1:136" s="1" customFormat="1" ht="18" hidden="1" customHeight="1" outlineLevel="1" x14ac:dyDescent="0.25">
      <c r="A765" s="656"/>
      <c r="B765" s="657"/>
      <c r="C765" s="636" t="s">
        <v>449</v>
      </c>
      <c r="D765" s="637"/>
      <c r="E765" s="637"/>
      <c r="F765" s="637"/>
      <c r="G765" s="638"/>
      <c r="H765" s="187" t="s">
        <v>64</v>
      </c>
      <c r="I765" s="187" t="s">
        <v>322</v>
      </c>
      <c r="J765" s="212" t="s">
        <v>19</v>
      </c>
      <c r="K765" s="212" t="s">
        <v>65</v>
      </c>
      <c r="L765" s="212" t="s">
        <v>403</v>
      </c>
      <c r="M765" s="256"/>
      <c r="N765" s="253"/>
      <c r="O765" s="253"/>
      <c r="P765" s="259"/>
      <c r="Q765" s="259"/>
      <c r="R765" s="259"/>
      <c r="S765" s="259"/>
      <c r="T765" s="171">
        <v>2</v>
      </c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  <c r="DG765" s="16"/>
      <c r="DH765" s="16"/>
      <c r="DI765" s="16"/>
      <c r="DJ765" s="16"/>
      <c r="DK765" s="16"/>
      <c r="DL765" s="16"/>
      <c r="DM765" s="16"/>
      <c r="DN765" s="16"/>
      <c r="DO765" s="16"/>
      <c r="DP765" s="16"/>
      <c r="DQ765" s="16"/>
      <c r="DR765" s="124"/>
      <c r="DS765" s="124"/>
      <c r="DT765" s="124"/>
      <c r="DU765" s="124"/>
      <c r="DV765" s="124"/>
      <c r="DW765" s="124"/>
      <c r="DX765" s="124"/>
      <c r="DY765" s="124"/>
      <c r="DZ765" s="124"/>
      <c r="EA765" s="124"/>
      <c r="EB765" s="124"/>
      <c r="EC765" s="124"/>
      <c r="ED765" s="124"/>
      <c r="EE765" s="124"/>
      <c r="EF765" s="124"/>
    </row>
    <row r="766" spans="1:136" s="12" customFormat="1" ht="144.75" hidden="1" customHeight="1" x14ac:dyDescent="0.25">
      <c r="A766" s="684" t="s">
        <v>318</v>
      </c>
      <c r="B766" s="689" t="s">
        <v>768</v>
      </c>
      <c r="C766" s="643" t="s">
        <v>255</v>
      </c>
      <c r="D766" s="190" t="s">
        <v>139</v>
      </c>
      <c r="E766" s="173" t="s">
        <v>178</v>
      </c>
      <c r="F766" s="174">
        <v>41320</v>
      </c>
      <c r="G766" s="174" t="s">
        <v>321</v>
      </c>
      <c r="H766" s="684" t="s">
        <v>64</v>
      </c>
      <c r="I766" s="684" t="s">
        <v>322</v>
      </c>
      <c r="J766" s="684" t="s">
        <v>608</v>
      </c>
      <c r="K766" s="684"/>
      <c r="L766" s="684"/>
      <c r="M766" s="146"/>
      <c r="N766" s="456"/>
      <c r="O766" s="456"/>
      <c r="P766" s="456"/>
      <c r="Q766" s="713"/>
      <c r="R766" s="713"/>
      <c r="S766" s="713"/>
      <c r="T766" s="708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  <c r="DG766" s="16"/>
      <c r="DH766" s="16"/>
      <c r="DI766" s="16"/>
      <c r="DJ766" s="16"/>
      <c r="DK766" s="16"/>
      <c r="DL766" s="16"/>
      <c r="DM766" s="16"/>
      <c r="DN766" s="16"/>
      <c r="DO766" s="16"/>
      <c r="DP766" s="16"/>
      <c r="DQ766" s="16"/>
      <c r="DR766" s="124"/>
      <c r="DS766" s="124"/>
      <c r="DT766" s="124"/>
      <c r="DU766" s="124"/>
      <c r="DV766" s="124"/>
      <c r="DW766" s="124"/>
      <c r="DX766" s="124"/>
      <c r="DY766" s="124"/>
      <c r="DZ766" s="124"/>
      <c r="EA766" s="124"/>
      <c r="EB766" s="124"/>
      <c r="EC766" s="124"/>
      <c r="ED766" s="124"/>
      <c r="EE766" s="124"/>
      <c r="EF766" s="124"/>
    </row>
    <row r="767" spans="1:136" s="12" customFormat="1" ht="76.5" hidden="1" customHeight="1" x14ac:dyDescent="0.25">
      <c r="A767" s="684"/>
      <c r="B767" s="689"/>
      <c r="C767" s="643"/>
      <c r="D767" s="192" t="s">
        <v>434</v>
      </c>
      <c r="E767" s="193" t="s">
        <v>51</v>
      </c>
      <c r="F767" s="194">
        <v>41640</v>
      </c>
      <c r="G767" s="194">
        <v>42369</v>
      </c>
      <c r="H767" s="684"/>
      <c r="I767" s="684"/>
      <c r="J767" s="684"/>
      <c r="K767" s="684"/>
      <c r="L767" s="684"/>
      <c r="M767" s="456"/>
      <c r="N767" s="458"/>
      <c r="O767" s="458"/>
      <c r="P767" s="458"/>
      <c r="Q767" s="713"/>
      <c r="R767" s="713"/>
      <c r="S767" s="713"/>
      <c r="T767" s="708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  <c r="DG767" s="16"/>
      <c r="DH767" s="16"/>
      <c r="DI767" s="16"/>
      <c r="DJ767" s="16"/>
      <c r="DK767" s="16"/>
      <c r="DL767" s="16"/>
      <c r="DM767" s="16"/>
      <c r="DN767" s="16"/>
      <c r="DO767" s="16"/>
      <c r="DP767" s="16"/>
      <c r="DQ767" s="16"/>
      <c r="DR767" s="124"/>
      <c r="DS767" s="124"/>
      <c r="DT767" s="124"/>
      <c r="DU767" s="124"/>
      <c r="DV767" s="124"/>
      <c r="DW767" s="124"/>
      <c r="DX767" s="124"/>
      <c r="DY767" s="124"/>
      <c r="DZ767" s="124"/>
      <c r="EA767" s="124"/>
      <c r="EB767" s="124"/>
      <c r="EC767" s="124"/>
      <c r="ED767" s="124"/>
      <c r="EE767" s="124"/>
      <c r="EF767" s="124"/>
    </row>
    <row r="768" spans="1:136" s="12" customFormat="1" ht="18" hidden="1" customHeight="1" x14ac:dyDescent="0.25">
      <c r="A768" s="664"/>
      <c r="B768" s="664"/>
      <c r="C768" s="652" t="s">
        <v>449</v>
      </c>
      <c r="D768" s="652"/>
      <c r="E768" s="652"/>
      <c r="F768" s="652"/>
      <c r="G768" s="652"/>
      <c r="H768" s="187" t="s">
        <v>64</v>
      </c>
      <c r="I768" s="187" t="s">
        <v>322</v>
      </c>
      <c r="J768" s="187" t="s">
        <v>608</v>
      </c>
      <c r="K768" s="187" t="s">
        <v>690</v>
      </c>
      <c r="L768" s="187" t="s">
        <v>403</v>
      </c>
      <c r="M768" s="458"/>
      <c r="N768" s="256"/>
      <c r="O768" s="256"/>
      <c r="P768" s="256"/>
      <c r="Q768" s="256"/>
      <c r="R768" s="256"/>
      <c r="S768" s="256"/>
      <c r="T768" s="176">
        <v>1</v>
      </c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  <c r="DG768" s="16"/>
      <c r="DH768" s="16"/>
      <c r="DI768" s="16"/>
      <c r="DJ768" s="16"/>
      <c r="DK768" s="16"/>
      <c r="DL768" s="16"/>
      <c r="DM768" s="16"/>
      <c r="DN768" s="16"/>
      <c r="DO768" s="16"/>
      <c r="DP768" s="16"/>
      <c r="DQ768" s="16"/>
      <c r="DR768" s="124"/>
      <c r="DS768" s="124"/>
      <c r="DT768" s="124"/>
      <c r="DU768" s="124"/>
      <c r="DV768" s="124"/>
      <c r="DW768" s="124"/>
      <c r="DX768" s="124"/>
      <c r="DY768" s="124"/>
      <c r="DZ768" s="124"/>
      <c r="EA768" s="124"/>
      <c r="EB768" s="124"/>
      <c r="EC768" s="124"/>
      <c r="ED768" s="124"/>
      <c r="EE768" s="124"/>
      <c r="EF768" s="124"/>
    </row>
    <row r="769" spans="1:136" s="12" customFormat="1" ht="68.25" hidden="1" customHeight="1" x14ac:dyDescent="0.25">
      <c r="A769" s="455" t="s">
        <v>318</v>
      </c>
      <c r="B769" s="455" t="s">
        <v>769</v>
      </c>
      <c r="C769" s="665" t="s">
        <v>256</v>
      </c>
      <c r="D769" s="241" t="s">
        <v>394</v>
      </c>
      <c r="E769" s="173" t="s">
        <v>178</v>
      </c>
      <c r="F769" s="83" t="s">
        <v>135</v>
      </c>
      <c r="G769" s="174" t="s">
        <v>321</v>
      </c>
      <c r="H769" s="455" t="s">
        <v>64</v>
      </c>
      <c r="I769" s="455" t="s">
        <v>322</v>
      </c>
      <c r="J769" s="455" t="s">
        <v>557</v>
      </c>
      <c r="K769" s="455"/>
      <c r="L769" s="455"/>
      <c r="M769" s="256"/>
      <c r="N769" s="456"/>
      <c r="O769" s="456"/>
      <c r="P769" s="456"/>
      <c r="Q769" s="456"/>
      <c r="R769" s="456"/>
      <c r="S769" s="456"/>
      <c r="T769" s="171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  <c r="DG769" s="16"/>
      <c r="DH769" s="16"/>
      <c r="DI769" s="16"/>
      <c r="DJ769" s="16"/>
      <c r="DK769" s="16"/>
      <c r="DL769" s="16"/>
      <c r="DM769" s="16"/>
      <c r="DN769" s="16"/>
      <c r="DO769" s="16"/>
      <c r="DP769" s="16"/>
      <c r="DQ769" s="16"/>
      <c r="DR769" s="124"/>
      <c r="DS769" s="124"/>
      <c r="DT769" s="124"/>
      <c r="DU769" s="124"/>
      <c r="DV769" s="124"/>
      <c r="DW769" s="124"/>
      <c r="DX769" s="124"/>
      <c r="DY769" s="124"/>
      <c r="DZ769" s="124"/>
      <c r="EA769" s="124"/>
      <c r="EB769" s="124"/>
      <c r="EC769" s="124"/>
      <c r="ED769" s="124"/>
      <c r="EE769" s="124"/>
      <c r="EF769" s="124"/>
    </row>
    <row r="770" spans="1:136" s="12" customFormat="1" ht="58.5" hidden="1" customHeight="1" x14ac:dyDescent="0.25">
      <c r="A770" s="454"/>
      <c r="B770" s="454"/>
      <c r="C770" s="738"/>
      <c r="D770" s="242" t="s">
        <v>259</v>
      </c>
      <c r="E770" s="193" t="s">
        <v>178</v>
      </c>
      <c r="F770" s="48" t="s">
        <v>2</v>
      </c>
      <c r="G770" s="194">
        <v>42369</v>
      </c>
      <c r="H770" s="454"/>
      <c r="I770" s="454"/>
      <c r="J770" s="454"/>
      <c r="K770" s="454"/>
      <c r="L770" s="454"/>
      <c r="M770" s="253"/>
      <c r="N770" s="458"/>
      <c r="O770" s="458"/>
      <c r="P770" s="458"/>
      <c r="Q770" s="458"/>
      <c r="R770" s="458"/>
      <c r="S770" s="458"/>
      <c r="T770" s="195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  <c r="DG770" s="16"/>
      <c r="DH770" s="16"/>
      <c r="DI770" s="16"/>
      <c r="DJ770" s="16"/>
      <c r="DK770" s="16"/>
      <c r="DL770" s="16"/>
      <c r="DM770" s="16"/>
      <c r="DN770" s="16"/>
      <c r="DO770" s="16"/>
      <c r="DP770" s="16"/>
      <c r="DQ770" s="16"/>
      <c r="DR770" s="124"/>
      <c r="DS770" s="124"/>
      <c r="DT770" s="124"/>
      <c r="DU770" s="124"/>
      <c r="DV770" s="124"/>
      <c r="DW770" s="124"/>
      <c r="DX770" s="124"/>
      <c r="DY770" s="124"/>
      <c r="DZ770" s="124"/>
      <c r="EA770" s="124"/>
      <c r="EB770" s="124"/>
      <c r="EC770" s="124"/>
      <c r="ED770" s="124"/>
      <c r="EE770" s="124"/>
      <c r="EF770" s="124"/>
    </row>
    <row r="771" spans="1:136" s="12" customFormat="1" ht="18" hidden="1" customHeight="1" x14ac:dyDescent="0.25">
      <c r="A771" s="639"/>
      <c r="B771" s="640"/>
      <c r="C771" s="652" t="s">
        <v>449</v>
      </c>
      <c r="D771" s="652"/>
      <c r="E771" s="652"/>
      <c r="F771" s="652"/>
      <c r="G771" s="652"/>
      <c r="H771" s="212" t="s">
        <v>64</v>
      </c>
      <c r="I771" s="212" t="s">
        <v>322</v>
      </c>
      <c r="J771" s="212" t="s">
        <v>557</v>
      </c>
      <c r="K771" s="212" t="s">
        <v>65</v>
      </c>
      <c r="L771" s="212" t="s">
        <v>403</v>
      </c>
      <c r="M771" s="256"/>
      <c r="N771" s="253"/>
      <c r="O771" s="253"/>
      <c r="P771" s="253"/>
      <c r="Q771" s="253"/>
      <c r="R771" s="253"/>
      <c r="S771" s="253"/>
      <c r="T771" s="171">
        <v>1</v>
      </c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  <c r="DG771" s="16"/>
      <c r="DH771" s="16"/>
      <c r="DI771" s="16"/>
      <c r="DJ771" s="16"/>
      <c r="DK771" s="16"/>
      <c r="DL771" s="16"/>
      <c r="DM771" s="16"/>
      <c r="DN771" s="16"/>
      <c r="DO771" s="16"/>
      <c r="DP771" s="16"/>
      <c r="DQ771" s="16"/>
      <c r="DR771" s="124"/>
      <c r="DS771" s="124"/>
      <c r="DT771" s="124"/>
      <c r="DU771" s="124"/>
      <c r="DV771" s="124"/>
      <c r="DW771" s="124"/>
      <c r="DX771" s="124"/>
      <c r="DY771" s="124"/>
      <c r="DZ771" s="124"/>
      <c r="EA771" s="124"/>
      <c r="EB771" s="124"/>
      <c r="EC771" s="124"/>
      <c r="ED771" s="124"/>
      <c r="EE771" s="124"/>
      <c r="EF771" s="124"/>
    </row>
    <row r="772" spans="1:136" s="9" customFormat="1" ht="87.75" customHeight="1" x14ac:dyDescent="0.25">
      <c r="A772" s="455" t="s">
        <v>318</v>
      </c>
      <c r="B772" s="641" t="s">
        <v>1147</v>
      </c>
      <c r="C772" s="690" t="s">
        <v>644</v>
      </c>
      <c r="D772" s="190" t="s">
        <v>139</v>
      </c>
      <c r="E772" s="173" t="s">
        <v>178</v>
      </c>
      <c r="F772" s="174">
        <v>41320</v>
      </c>
      <c r="G772" s="174" t="s">
        <v>321</v>
      </c>
      <c r="H772" s="455" t="s">
        <v>64</v>
      </c>
      <c r="I772" s="455" t="s">
        <v>322</v>
      </c>
      <c r="J772" s="455" t="s">
        <v>341</v>
      </c>
      <c r="K772" s="455"/>
      <c r="L772" s="455"/>
      <c r="M772" s="713"/>
      <c r="N772" s="459">
        <f t="shared" ref="N772:P772" si="72">N774</f>
        <v>446.6</v>
      </c>
      <c r="O772" s="459">
        <f t="shared" si="72"/>
        <v>446.6</v>
      </c>
      <c r="P772" s="456">
        <f t="shared" si="72"/>
        <v>880.4</v>
      </c>
      <c r="Q772" s="456">
        <f t="shared" ref="Q772:S772" si="73">Q774</f>
        <v>904.5</v>
      </c>
      <c r="R772" s="456">
        <f t="shared" si="73"/>
        <v>904.5</v>
      </c>
      <c r="S772" s="456">
        <f t="shared" si="73"/>
        <v>904.5</v>
      </c>
      <c r="T772" s="480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  <c r="DG772" s="16"/>
      <c r="DH772" s="16"/>
      <c r="DI772" s="16"/>
      <c r="DJ772" s="16"/>
      <c r="DK772" s="16"/>
      <c r="DL772" s="16"/>
      <c r="DM772" s="16"/>
      <c r="DN772" s="16"/>
      <c r="DO772" s="16"/>
      <c r="DP772" s="16"/>
      <c r="DQ772" s="16"/>
      <c r="DR772" s="124"/>
      <c r="DS772" s="124"/>
      <c r="DT772" s="124"/>
      <c r="DU772" s="124"/>
      <c r="DV772" s="124"/>
      <c r="DW772" s="124"/>
      <c r="DX772" s="124"/>
      <c r="DY772" s="124"/>
      <c r="DZ772" s="124"/>
      <c r="EA772" s="124"/>
      <c r="EB772" s="124"/>
      <c r="EC772" s="124"/>
      <c r="ED772" s="124"/>
      <c r="EE772" s="124"/>
      <c r="EF772" s="124"/>
    </row>
    <row r="773" spans="1:136" s="9" customFormat="1" ht="70.5" customHeight="1" x14ac:dyDescent="0.25">
      <c r="A773" s="454"/>
      <c r="B773" s="642"/>
      <c r="C773" s="691"/>
      <c r="D773" s="242" t="s">
        <v>1023</v>
      </c>
      <c r="E773" s="193" t="s">
        <v>178</v>
      </c>
      <c r="F773" s="48" t="s">
        <v>660</v>
      </c>
      <c r="G773" s="48" t="s">
        <v>1018</v>
      </c>
      <c r="H773" s="454"/>
      <c r="I773" s="454"/>
      <c r="J773" s="454"/>
      <c r="K773" s="454"/>
      <c r="L773" s="454"/>
      <c r="M773" s="713"/>
      <c r="N773" s="461"/>
      <c r="O773" s="461"/>
      <c r="P773" s="458"/>
      <c r="Q773" s="458"/>
      <c r="R773" s="458"/>
      <c r="S773" s="458"/>
      <c r="T773" s="482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24"/>
      <c r="DS773" s="124"/>
      <c r="DT773" s="124"/>
      <c r="DU773" s="124"/>
      <c r="DV773" s="124"/>
      <c r="DW773" s="124"/>
      <c r="DX773" s="124"/>
      <c r="DY773" s="124"/>
      <c r="DZ773" s="124"/>
      <c r="EA773" s="124"/>
      <c r="EB773" s="124"/>
      <c r="EC773" s="124"/>
      <c r="ED773" s="124"/>
      <c r="EE773" s="124"/>
      <c r="EF773" s="124"/>
    </row>
    <row r="774" spans="1:136" s="9" customFormat="1" ht="27" customHeight="1" x14ac:dyDescent="0.25">
      <c r="A774" s="631"/>
      <c r="B774" s="632"/>
      <c r="C774" s="652" t="s">
        <v>699</v>
      </c>
      <c r="D774" s="652"/>
      <c r="E774" s="652"/>
      <c r="F774" s="652"/>
      <c r="G774" s="652"/>
      <c r="H774" s="212" t="s">
        <v>64</v>
      </c>
      <c r="I774" s="212" t="s">
        <v>322</v>
      </c>
      <c r="J774" s="64" t="s">
        <v>341</v>
      </c>
      <c r="K774" s="212" t="s">
        <v>690</v>
      </c>
      <c r="L774" s="212" t="s">
        <v>751</v>
      </c>
      <c r="M774" s="256"/>
      <c r="N774" s="253">
        <f>446.6</f>
        <v>446.6</v>
      </c>
      <c r="O774" s="253">
        <f>446.6</f>
        <v>446.6</v>
      </c>
      <c r="P774" s="253">
        <v>880.4</v>
      </c>
      <c r="Q774" s="253">
        <v>904.5</v>
      </c>
      <c r="R774" s="253">
        <v>904.5</v>
      </c>
      <c r="S774" s="253">
        <v>904.5</v>
      </c>
      <c r="T774" s="171">
        <v>1</v>
      </c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  <c r="DG774" s="16"/>
      <c r="DH774" s="16"/>
      <c r="DI774" s="16"/>
      <c r="DJ774" s="16"/>
      <c r="DK774" s="16"/>
      <c r="DL774" s="16"/>
      <c r="DM774" s="16"/>
      <c r="DN774" s="16"/>
      <c r="DO774" s="16"/>
      <c r="DP774" s="16"/>
      <c r="DQ774" s="16"/>
      <c r="DR774" s="124"/>
      <c r="DS774" s="124"/>
      <c r="DT774" s="124"/>
      <c r="DU774" s="124"/>
      <c r="DV774" s="124"/>
      <c r="DW774" s="124"/>
      <c r="DX774" s="124"/>
      <c r="DY774" s="124"/>
      <c r="DZ774" s="124"/>
      <c r="EA774" s="124"/>
      <c r="EB774" s="124"/>
      <c r="EC774" s="124"/>
      <c r="ED774" s="124"/>
      <c r="EE774" s="124"/>
      <c r="EF774" s="124"/>
    </row>
    <row r="775" spans="1:136" s="9" customFormat="1" ht="80.25" customHeight="1" x14ac:dyDescent="0.25">
      <c r="A775" s="455" t="s">
        <v>318</v>
      </c>
      <c r="B775" s="641" t="s">
        <v>1148</v>
      </c>
      <c r="C775" s="690" t="s">
        <v>644</v>
      </c>
      <c r="D775" s="190" t="s">
        <v>139</v>
      </c>
      <c r="E775" s="173" t="s">
        <v>178</v>
      </c>
      <c r="F775" s="174">
        <v>41320</v>
      </c>
      <c r="G775" s="174" t="s">
        <v>321</v>
      </c>
      <c r="H775" s="455" t="s">
        <v>64</v>
      </c>
      <c r="I775" s="455" t="s">
        <v>322</v>
      </c>
      <c r="J775" s="455" t="s">
        <v>650</v>
      </c>
      <c r="K775" s="684"/>
      <c r="L775" s="684"/>
      <c r="M775" s="456">
        <f t="shared" ref="M775:S775" si="74">M777</f>
        <v>22.3</v>
      </c>
      <c r="N775" s="459">
        <f t="shared" si="74"/>
        <v>23.5</v>
      </c>
      <c r="O775" s="459">
        <f t="shared" si="74"/>
        <v>23.5</v>
      </c>
      <c r="P775" s="456">
        <f t="shared" si="74"/>
        <v>46.4</v>
      </c>
      <c r="Q775" s="456">
        <f t="shared" si="74"/>
        <v>47.6</v>
      </c>
      <c r="R775" s="456">
        <f t="shared" si="74"/>
        <v>47.6</v>
      </c>
      <c r="S775" s="456">
        <f t="shared" si="74"/>
        <v>47.6</v>
      </c>
      <c r="T775" s="708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  <c r="DG775" s="16"/>
      <c r="DH775" s="16"/>
      <c r="DI775" s="16"/>
      <c r="DJ775" s="16"/>
      <c r="DK775" s="16"/>
      <c r="DL775" s="16"/>
      <c r="DM775" s="16"/>
      <c r="DN775" s="16"/>
      <c r="DO775" s="16"/>
      <c r="DP775" s="16"/>
      <c r="DQ775" s="16"/>
      <c r="DR775" s="124"/>
      <c r="DS775" s="124"/>
      <c r="DT775" s="124"/>
      <c r="DU775" s="124"/>
      <c r="DV775" s="124"/>
      <c r="DW775" s="124"/>
      <c r="DX775" s="124"/>
      <c r="DY775" s="124"/>
      <c r="DZ775" s="124"/>
      <c r="EA775" s="124"/>
      <c r="EB775" s="124"/>
      <c r="EC775" s="124"/>
      <c r="ED775" s="124"/>
      <c r="EE775" s="124"/>
      <c r="EF775" s="124"/>
    </row>
    <row r="776" spans="1:136" s="9" customFormat="1" ht="72" customHeight="1" x14ac:dyDescent="0.25">
      <c r="A776" s="454"/>
      <c r="B776" s="642"/>
      <c r="C776" s="691"/>
      <c r="D776" s="242" t="s">
        <v>1021</v>
      </c>
      <c r="E776" s="193" t="s">
        <v>178</v>
      </c>
      <c r="F776" s="48" t="s">
        <v>660</v>
      </c>
      <c r="G776" s="48" t="s">
        <v>1018</v>
      </c>
      <c r="H776" s="454"/>
      <c r="I776" s="454"/>
      <c r="J776" s="454"/>
      <c r="K776" s="684"/>
      <c r="L776" s="684"/>
      <c r="M776" s="458"/>
      <c r="N776" s="461"/>
      <c r="O776" s="461"/>
      <c r="P776" s="458"/>
      <c r="Q776" s="458"/>
      <c r="R776" s="458"/>
      <c r="S776" s="458"/>
      <c r="T776" s="708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  <c r="DG776" s="16"/>
      <c r="DH776" s="16"/>
      <c r="DI776" s="16"/>
      <c r="DJ776" s="16"/>
      <c r="DK776" s="16"/>
      <c r="DL776" s="16"/>
      <c r="DM776" s="16"/>
      <c r="DN776" s="16"/>
      <c r="DO776" s="16"/>
      <c r="DP776" s="16"/>
      <c r="DQ776" s="16"/>
      <c r="DR776" s="124"/>
      <c r="DS776" s="124"/>
      <c r="DT776" s="124"/>
      <c r="DU776" s="124"/>
      <c r="DV776" s="124"/>
      <c r="DW776" s="124"/>
      <c r="DX776" s="124"/>
      <c r="DY776" s="124"/>
      <c r="DZ776" s="124"/>
      <c r="EA776" s="124"/>
      <c r="EB776" s="124"/>
      <c r="EC776" s="124"/>
      <c r="ED776" s="124"/>
      <c r="EE776" s="124"/>
      <c r="EF776" s="124"/>
    </row>
    <row r="777" spans="1:136" s="9" customFormat="1" ht="29.25" customHeight="1" x14ac:dyDescent="0.25">
      <c r="A777" s="664"/>
      <c r="B777" s="664"/>
      <c r="C777" s="652" t="s">
        <v>699</v>
      </c>
      <c r="D777" s="652"/>
      <c r="E777" s="652"/>
      <c r="F777" s="652"/>
      <c r="G777" s="652"/>
      <c r="H777" s="187" t="s">
        <v>64</v>
      </c>
      <c r="I777" s="187" t="s">
        <v>322</v>
      </c>
      <c r="J777" s="187" t="s">
        <v>650</v>
      </c>
      <c r="K777" s="187" t="s">
        <v>690</v>
      </c>
      <c r="L777" s="187" t="s">
        <v>751</v>
      </c>
      <c r="M777" s="253">
        <v>22.3</v>
      </c>
      <c r="N777" s="256">
        <f>23.5</f>
        <v>23.5</v>
      </c>
      <c r="O777" s="256">
        <f>23.5</f>
        <v>23.5</v>
      </c>
      <c r="P777" s="256">
        <v>46.4</v>
      </c>
      <c r="Q777" s="256">
        <v>47.6</v>
      </c>
      <c r="R777" s="256">
        <v>47.6</v>
      </c>
      <c r="S777" s="256">
        <v>47.6</v>
      </c>
      <c r="T777" s="176">
        <v>1</v>
      </c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  <c r="DG777" s="16"/>
      <c r="DH777" s="16"/>
      <c r="DI777" s="16"/>
      <c r="DJ777" s="16"/>
      <c r="DK777" s="16"/>
      <c r="DL777" s="16"/>
      <c r="DM777" s="16"/>
      <c r="DN777" s="16"/>
      <c r="DO777" s="16"/>
      <c r="DP777" s="16"/>
      <c r="DQ777" s="16"/>
      <c r="DR777" s="124"/>
      <c r="DS777" s="124"/>
      <c r="DT777" s="124"/>
      <c r="DU777" s="124"/>
      <c r="DV777" s="124"/>
      <c r="DW777" s="124"/>
      <c r="DX777" s="124"/>
      <c r="DY777" s="124"/>
      <c r="DZ777" s="124"/>
      <c r="EA777" s="124"/>
      <c r="EB777" s="124"/>
      <c r="EC777" s="124"/>
      <c r="ED777" s="124"/>
      <c r="EE777" s="124"/>
      <c r="EF777" s="124"/>
    </row>
    <row r="778" spans="1:136" s="9" customFormat="1" ht="68.25" customHeight="1" x14ac:dyDescent="0.25">
      <c r="A778" s="455" t="s">
        <v>318</v>
      </c>
      <c r="B778" s="455" t="s">
        <v>168</v>
      </c>
      <c r="C778" s="715" t="s">
        <v>749</v>
      </c>
      <c r="D778" s="241" t="s">
        <v>394</v>
      </c>
      <c r="E778" s="173" t="s">
        <v>178</v>
      </c>
      <c r="F778" s="83" t="s">
        <v>135</v>
      </c>
      <c r="G778" s="174" t="s">
        <v>321</v>
      </c>
      <c r="H778" s="455" t="s">
        <v>64</v>
      </c>
      <c r="I778" s="455" t="s">
        <v>322</v>
      </c>
      <c r="J778" s="455" t="s">
        <v>216</v>
      </c>
      <c r="K778" s="455"/>
      <c r="L778" s="455"/>
      <c r="M778" s="456">
        <f t="shared" ref="M778:S778" si="75">M780</f>
        <v>244</v>
      </c>
      <c r="N778" s="459">
        <f t="shared" si="75"/>
        <v>244</v>
      </c>
      <c r="O778" s="459">
        <f t="shared" si="75"/>
        <v>239.57512</v>
      </c>
      <c r="P778" s="456">
        <f t="shared" si="75"/>
        <v>261.2</v>
      </c>
      <c r="Q778" s="456">
        <f t="shared" si="75"/>
        <v>332.9</v>
      </c>
      <c r="R778" s="456">
        <f t="shared" si="75"/>
        <v>332.9</v>
      </c>
      <c r="S778" s="456">
        <f t="shared" si="75"/>
        <v>332.9</v>
      </c>
      <c r="T778" s="171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  <c r="DG778" s="16"/>
      <c r="DH778" s="16"/>
      <c r="DI778" s="16"/>
      <c r="DJ778" s="16"/>
      <c r="DK778" s="16"/>
      <c r="DL778" s="16"/>
      <c r="DM778" s="16"/>
      <c r="DN778" s="16"/>
      <c r="DO778" s="16"/>
      <c r="DP778" s="16"/>
      <c r="DQ778" s="16"/>
      <c r="DR778" s="124"/>
      <c r="DS778" s="124"/>
      <c r="DT778" s="124"/>
      <c r="DU778" s="124"/>
      <c r="DV778" s="124"/>
      <c r="DW778" s="124"/>
      <c r="DX778" s="124"/>
      <c r="DY778" s="124"/>
      <c r="DZ778" s="124"/>
      <c r="EA778" s="124"/>
      <c r="EB778" s="124"/>
      <c r="EC778" s="124"/>
      <c r="ED778" s="124"/>
      <c r="EE778" s="124"/>
      <c r="EF778" s="124"/>
    </row>
    <row r="779" spans="1:136" s="9" customFormat="1" ht="69" customHeight="1" x14ac:dyDescent="0.25">
      <c r="A779" s="454"/>
      <c r="B779" s="454"/>
      <c r="C779" s="674"/>
      <c r="D779" s="242" t="s">
        <v>1021</v>
      </c>
      <c r="E779" s="193" t="s">
        <v>178</v>
      </c>
      <c r="F779" s="48" t="s">
        <v>660</v>
      </c>
      <c r="G779" s="48" t="s">
        <v>1018</v>
      </c>
      <c r="H779" s="454"/>
      <c r="I779" s="454"/>
      <c r="J779" s="454"/>
      <c r="K779" s="454"/>
      <c r="L779" s="454"/>
      <c r="M779" s="458"/>
      <c r="N779" s="461"/>
      <c r="O779" s="461"/>
      <c r="P779" s="458"/>
      <c r="Q779" s="458"/>
      <c r="R779" s="458"/>
      <c r="S779" s="458"/>
      <c r="T779" s="195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  <c r="DG779" s="16"/>
      <c r="DH779" s="16"/>
      <c r="DI779" s="16"/>
      <c r="DJ779" s="16"/>
      <c r="DK779" s="16"/>
      <c r="DL779" s="16"/>
      <c r="DM779" s="16"/>
      <c r="DN779" s="16"/>
      <c r="DO779" s="16"/>
      <c r="DP779" s="16"/>
      <c r="DQ779" s="16"/>
      <c r="DR779" s="124"/>
      <c r="DS779" s="124"/>
      <c r="DT779" s="124"/>
      <c r="DU779" s="124"/>
      <c r="DV779" s="124"/>
      <c r="DW779" s="124"/>
      <c r="DX779" s="124"/>
      <c r="DY779" s="124"/>
      <c r="DZ779" s="124"/>
      <c r="EA779" s="124"/>
      <c r="EB779" s="124"/>
      <c r="EC779" s="124"/>
      <c r="ED779" s="124"/>
      <c r="EE779" s="124"/>
      <c r="EF779" s="124"/>
    </row>
    <row r="780" spans="1:136" s="9" customFormat="1" ht="18" customHeight="1" x14ac:dyDescent="0.25">
      <c r="A780" s="639"/>
      <c r="B780" s="640"/>
      <c r="C780" s="652" t="s">
        <v>698</v>
      </c>
      <c r="D780" s="652"/>
      <c r="E780" s="665"/>
      <c r="F780" s="665"/>
      <c r="G780" s="665"/>
      <c r="H780" s="212" t="s">
        <v>64</v>
      </c>
      <c r="I780" s="212" t="s">
        <v>322</v>
      </c>
      <c r="J780" s="212" t="s">
        <v>216</v>
      </c>
      <c r="K780" s="212" t="s">
        <v>65</v>
      </c>
      <c r="L780" s="187" t="s">
        <v>751</v>
      </c>
      <c r="M780" s="253">
        <v>244</v>
      </c>
      <c r="N780" s="253">
        <f>244</f>
        <v>244</v>
      </c>
      <c r="O780" s="253">
        <f>239.57512</f>
        <v>239.57512</v>
      </c>
      <c r="P780" s="253">
        <v>261.2</v>
      </c>
      <c r="Q780" s="253">
        <v>332.9</v>
      </c>
      <c r="R780" s="253">
        <v>332.9</v>
      </c>
      <c r="S780" s="253">
        <v>332.9</v>
      </c>
      <c r="T780" s="171">
        <v>1</v>
      </c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  <c r="DG780" s="16"/>
      <c r="DH780" s="16"/>
      <c r="DI780" s="16"/>
      <c r="DJ780" s="16"/>
      <c r="DK780" s="16"/>
      <c r="DL780" s="16"/>
      <c r="DM780" s="16"/>
      <c r="DN780" s="16"/>
      <c r="DO780" s="16"/>
      <c r="DP780" s="16"/>
      <c r="DQ780" s="16"/>
      <c r="DR780" s="124"/>
      <c r="DS780" s="124"/>
      <c r="DT780" s="124"/>
      <c r="DU780" s="124"/>
      <c r="DV780" s="124"/>
      <c r="DW780" s="124"/>
      <c r="DX780" s="124"/>
      <c r="DY780" s="124"/>
      <c r="DZ780" s="124"/>
      <c r="EA780" s="124"/>
      <c r="EB780" s="124"/>
      <c r="EC780" s="124"/>
      <c r="ED780" s="124"/>
      <c r="EE780" s="124"/>
      <c r="EF780" s="124"/>
    </row>
    <row r="781" spans="1:136" s="1" customFormat="1" ht="108" hidden="1" customHeight="1" x14ac:dyDescent="0.25">
      <c r="A781" s="232" t="s">
        <v>318</v>
      </c>
      <c r="B781" s="187" t="s">
        <v>685</v>
      </c>
      <c r="C781" s="230" t="s">
        <v>18</v>
      </c>
      <c r="D781" s="242" t="s">
        <v>259</v>
      </c>
      <c r="E781" s="193" t="s">
        <v>178</v>
      </c>
      <c r="F781" s="48" t="s">
        <v>2</v>
      </c>
      <c r="G781" s="48" t="s">
        <v>777</v>
      </c>
      <c r="H781" s="212" t="s">
        <v>64</v>
      </c>
      <c r="I781" s="212" t="s">
        <v>322</v>
      </c>
      <c r="J781" s="212" t="s">
        <v>20</v>
      </c>
      <c r="K781" s="212"/>
      <c r="L781" s="212"/>
      <c r="M781" s="456"/>
      <c r="N781" s="253"/>
      <c r="O781" s="253"/>
      <c r="P781" s="253"/>
      <c r="Q781" s="253"/>
      <c r="R781" s="253"/>
      <c r="S781" s="253"/>
      <c r="T781" s="171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  <c r="DG781" s="16"/>
      <c r="DH781" s="16"/>
      <c r="DI781" s="16"/>
      <c r="DJ781" s="16"/>
      <c r="DK781" s="16"/>
      <c r="DL781" s="16"/>
      <c r="DM781" s="16"/>
      <c r="DN781" s="16"/>
      <c r="DO781" s="16"/>
      <c r="DP781" s="16"/>
      <c r="DQ781" s="16"/>
      <c r="DR781" s="124"/>
      <c r="DS781" s="124"/>
      <c r="DT781" s="124"/>
      <c r="DU781" s="124"/>
      <c r="DV781" s="124"/>
      <c r="DW781" s="124"/>
      <c r="DX781" s="124"/>
      <c r="DY781" s="124"/>
      <c r="DZ781" s="124"/>
      <c r="EA781" s="124"/>
      <c r="EB781" s="124"/>
      <c r="EC781" s="124"/>
      <c r="ED781" s="124"/>
      <c r="EE781" s="124"/>
      <c r="EF781" s="124"/>
    </row>
    <row r="782" spans="1:136" s="1" customFormat="1" ht="18" hidden="1" customHeight="1" x14ac:dyDescent="0.25">
      <c r="A782" s="631"/>
      <c r="B782" s="632"/>
      <c r="C782" s="652" t="s">
        <v>449</v>
      </c>
      <c r="D782" s="652"/>
      <c r="E782" s="652"/>
      <c r="F782" s="652"/>
      <c r="G782" s="652"/>
      <c r="H782" s="212" t="s">
        <v>64</v>
      </c>
      <c r="I782" s="212" t="s">
        <v>322</v>
      </c>
      <c r="J782" s="212" t="s">
        <v>20</v>
      </c>
      <c r="K782" s="212" t="s">
        <v>65</v>
      </c>
      <c r="L782" s="212" t="s">
        <v>403</v>
      </c>
      <c r="M782" s="458"/>
      <c r="N782" s="253"/>
      <c r="O782" s="253"/>
      <c r="P782" s="253"/>
      <c r="Q782" s="253"/>
      <c r="R782" s="253"/>
      <c r="S782" s="253"/>
      <c r="T782" s="171">
        <v>1</v>
      </c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  <c r="DG782" s="16"/>
      <c r="DH782" s="16"/>
      <c r="DI782" s="16"/>
      <c r="DJ782" s="16"/>
      <c r="DK782" s="16"/>
      <c r="DL782" s="16"/>
      <c r="DM782" s="16"/>
      <c r="DN782" s="16"/>
      <c r="DO782" s="16"/>
      <c r="DP782" s="16"/>
      <c r="DQ782" s="16"/>
      <c r="DR782" s="124"/>
      <c r="DS782" s="124"/>
      <c r="DT782" s="124"/>
      <c r="DU782" s="124"/>
      <c r="DV782" s="124"/>
      <c r="DW782" s="124"/>
      <c r="DX782" s="124"/>
      <c r="DY782" s="124"/>
      <c r="DZ782" s="124"/>
      <c r="EA782" s="124"/>
      <c r="EB782" s="124"/>
      <c r="EC782" s="124"/>
      <c r="ED782" s="124"/>
      <c r="EE782" s="124"/>
      <c r="EF782" s="124"/>
    </row>
    <row r="783" spans="1:136" s="12" customFormat="1" ht="68.25" hidden="1" customHeight="1" outlineLevel="1" x14ac:dyDescent="0.25">
      <c r="A783" s="684" t="s">
        <v>318</v>
      </c>
      <c r="B783" s="689" t="s">
        <v>770</v>
      </c>
      <c r="C783" s="643" t="s">
        <v>205</v>
      </c>
      <c r="D783" s="85" t="s">
        <v>140</v>
      </c>
      <c r="E783" s="173" t="s">
        <v>178</v>
      </c>
      <c r="F783" s="174">
        <v>38718</v>
      </c>
      <c r="G783" s="174" t="s">
        <v>321</v>
      </c>
      <c r="H783" s="455" t="s">
        <v>64</v>
      </c>
      <c r="I783" s="455" t="s">
        <v>322</v>
      </c>
      <c r="J783" s="455" t="s">
        <v>609</v>
      </c>
      <c r="K783" s="455"/>
      <c r="L783" s="455"/>
      <c r="M783" s="256"/>
      <c r="N783" s="456"/>
      <c r="O783" s="456"/>
      <c r="P783" s="456"/>
      <c r="Q783" s="456"/>
      <c r="R783" s="456"/>
      <c r="S783" s="456"/>
      <c r="T783" s="480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  <c r="DG783" s="16"/>
      <c r="DH783" s="16"/>
      <c r="DI783" s="16"/>
      <c r="DJ783" s="16"/>
      <c r="DK783" s="16"/>
      <c r="DL783" s="16"/>
      <c r="DM783" s="16"/>
      <c r="DN783" s="16"/>
      <c r="DO783" s="16"/>
      <c r="DP783" s="16"/>
      <c r="DQ783" s="16"/>
      <c r="DR783" s="124"/>
      <c r="DS783" s="124"/>
      <c r="DT783" s="124"/>
      <c r="DU783" s="124"/>
      <c r="DV783" s="124"/>
      <c r="DW783" s="124"/>
      <c r="DX783" s="124"/>
      <c r="DY783" s="124"/>
      <c r="DZ783" s="124"/>
      <c r="EA783" s="124"/>
      <c r="EB783" s="124"/>
      <c r="EC783" s="124"/>
      <c r="ED783" s="124"/>
      <c r="EE783" s="124"/>
      <c r="EF783" s="124"/>
    </row>
    <row r="784" spans="1:136" s="12" customFormat="1" ht="63.75" hidden="1" customHeight="1" outlineLevel="1" x14ac:dyDescent="0.25">
      <c r="A784" s="684"/>
      <c r="B784" s="689"/>
      <c r="C784" s="643"/>
      <c r="D784" s="98" t="s">
        <v>6</v>
      </c>
      <c r="E784" s="251" t="s">
        <v>178</v>
      </c>
      <c r="F784" s="175">
        <v>40828</v>
      </c>
      <c r="G784" s="175" t="s">
        <v>321</v>
      </c>
      <c r="H784" s="453"/>
      <c r="I784" s="453"/>
      <c r="J784" s="453"/>
      <c r="K784" s="453"/>
      <c r="L784" s="453"/>
      <c r="M784" s="456"/>
      <c r="N784" s="457"/>
      <c r="O784" s="457"/>
      <c r="P784" s="457"/>
      <c r="Q784" s="457"/>
      <c r="R784" s="457"/>
      <c r="S784" s="457"/>
      <c r="T784" s="481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  <c r="DM784" s="16"/>
      <c r="DN784" s="16"/>
      <c r="DO784" s="16"/>
      <c r="DP784" s="16"/>
      <c r="DQ784" s="16"/>
      <c r="DR784" s="124"/>
      <c r="DS784" s="124"/>
      <c r="DT784" s="124"/>
      <c r="DU784" s="124"/>
      <c r="DV784" s="124"/>
      <c r="DW784" s="124"/>
      <c r="DX784" s="124"/>
      <c r="DY784" s="124"/>
      <c r="DZ784" s="124"/>
      <c r="EA784" s="124"/>
      <c r="EB784" s="124"/>
      <c r="EC784" s="124"/>
      <c r="ED784" s="124"/>
      <c r="EE784" s="124"/>
      <c r="EF784" s="124"/>
    </row>
    <row r="785" spans="1:136" s="12" customFormat="1" ht="75" hidden="1" customHeight="1" outlineLevel="1" x14ac:dyDescent="0.25">
      <c r="A785" s="684"/>
      <c r="B785" s="689"/>
      <c r="C785" s="643"/>
      <c r="D785" s="99" t="s">
        <v>748</v>
      </c>
      <c r="E785" s="251" t="s">
        <v>178</v>
      </c>
      <c r="F785" s="175">
        <v>41640</v>
      </c>
      <c r="G785" s="175">
        <v>42369</v>
      </c>
      <c r="H785" s="454"/>
      <c r="I785" s="454"/>
      <c r="J785" s="454"/>
      <c r="K785" s="454"/>
      <c r="L785" s="454"/>
      <c r="M785" s="458"/>
      <c r="N785" s="458"/>
      <c r="O785" s="458"/>
      <c r="P785" s="458"/>
      <c r="Q785" s="458"/>
      <c r="R785" s="458"/>
      <c r="S785" s="458"/>
      <c r="T785" s="482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24"/>
      <c r="DS785" s="124"/>
      <c r="DT785" s="124"/>
      <c r="DU785" s="124"/>
      <c r="DV785" s="124"/>
      <c r="DW785" s="124"/>
      <c r="DX785" s="124"/>
      <c r="DY785" s="124"/>
      <c r="DZ785" s="124"/>
      <c r="EA785" s="124"/>
      <c r="EB785" s="124"/>
      <c r="EC785" s="124"/>
      <c r="ED785" s="124"/>
      <c r="EE785" s="124"/>
      <c r="EF785" s="124"/>
    </row>
    <row r="786" spans="1:136" s="12" customFormat="1" ht="18" hidden="1" customHeight="1" outlineLevel="1" x14ac:dyDescent="0.25">
      <c r="A786" s="639"/>
      <c r="B786" s="640"/>
      <c r="C786" s="718" t="s">
        <v>449</v>
      </c>
      <c r="D786" s="720"/>
      <c r="E786" s="720"/>
      <c r="F786" s="720"/>
      <c r="G786" s="721"/>
      <c r="H786" s="187" t="s">
        <v>64</v>
      </c>
      <c r="I786" s="187" t="s">
        <v>322</v>
      </c>
      <c r="J786" s="212" t="s">
        <v>609</v>
      </c>
      <c r="K786" s="212" t="s">
        <v>690</v>
      </c>
      <c r="L786" s="212" t="s">
        <v>403</v>
      </c>
      <c r="M786" s="256"/>
      <c r="N786" s="253"/>
      <c r="O786" s="253"/>
      <c r="P786" s="253"/>
      <c r="Q786" s="253"/>
      <c r="R786" s="253"/>
      <c r="S786" s="253"/>
      <c r="T786" s="171">
        <v>1</v>
      </c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  <c r="DG786" s="16"/>
      <c r="DH786" s="16"/>
      <c r="DI786" s="16"/>
      <c r="DJ786" s="16"/>
      <c r="DK786" s="16"/>
      <c r="DL786" s="16"/>
      <c r="DM786" s="16"/>
      <c r="DN786" s="16"/>
      <c r="DO786" s="16"/>
      <c r="DP786" s="16"/>
      <c r="DQ786" s="16"/>
      <c r="DR786" s="124"/>
      <c r="DS786" s="124"/>
      <c r="DT786" s="124"/>
      <c r="DU786" s="124"/>
      <c r="DV786" s="124"/>
      <c r="DW786" s="124"/>
      <c r="DX786" s="124"/>
      <c r="DY786" s="124"/>
      <c r="DZ786" s="124"/>
      <c r="EA786" s="124"/>
      <c r="EB786" s="124"/>
      <c r="EC786" s="124"/>
      <c r="ED786" s="124"/>
      <c r="EE786" s="124"/>
      <c r="EF786" s="124"/>
    </row>
    <row r="787" spans="1:136" s="9" customFormat="1" ht="70.5" customHeight="1" outlineLevel="1" x14ac:dyDescent="0.25">
      <c r="A787" s="455" t="s">
        <v>318</v>
      </c>
      <c r="B787" s="641" t="s">
        <v>1149</v>
      </c>
      <c r="C787" s="690" t="s">
        <v>696</v>
      </c>
      <c r="D787" s="85" t="s">
        <v>140</v>
      </c>
      <c r="E787" s="173" t="s">
        <v>178</v>
      </c>
      <c r="F787" s="174">
        <v>38718</v>
      </c>
      <c r="G787" s="174" t="s">
        <v>321</v>
      </c>
      <c r="H787" s="455" t="s">
        <v>64</v>
      </c>
      <c r="I787" s="455" t="s">
        <v>322</v>
      </c>
      <c r="J787" s="455" t="s">
        <v>697</v>
      </c>
      <c r="K787" s="455"/>
      <c r="L787" s="455"/>
      <c r="M787" s="456">
        <f t="shared" ref="M787:P787" si="76">M790</f>
        <v>2485.8000000000002</v>
      </c>
      <c r="N787" s="459">
        <f t="shared" si="76"/>
        <v>2180.5</v>
      </c>
      <c r="O787" s="459">
        <f t="shared" si="76"/>
        <v>2104.0605700000001</v>
      </c>
      <c r="P787" s="456">
        <f t="shared" si="76"/>
        <v>2345</v>
      </c>
      <c r="Q787" s="456">
        <f t="shared" ref="Q787:S787" si="77">Q790</f>
        <v>2551.4</v>
      </c>
      <c r="R787" s="456">
        <f t="shared" si="77"/>
        <v>1618</v>
      </c>
      <c r="S787" s="456">
        <f t="shared" si="77"/>
        <v>1618</v>
      </c>
      <c r="T787" s="480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  <c r="DG787" s="16"/>
      <c r="DH787" s="16"/>
      <c r="DI787" s="16"/>
      <c r="DJ787" s="16"/>
      <c r="DK787" s="16"/>
      <c r="DL787" s="16"/>
      <c r="DM787" s="16"/>
      <c r="DN787" s="16"/>
      <c r="DO787" s="16"/>
      <c r="DP787" s="16"/>
      <c r="DQ787" s="16"/>
      <c r="DR787" s="124"/>
      <c r="DS787" s="124"/>
      <c r="DT787" s="124"/>
      <c r="DU787" s="124"/>
      <c r="DV787" s="124"/>
      <c r="DW787" s="124"/>
      <c r="DX787" s="124"/>
      <c r="DY787" s="124"/>
      <c r="DZ787" s="124"/>
      <c r="EA787" s="124"/>
      <c r="EB787" s="124"/>
      <c r="EC787" s="124"/>
      <c r="ED787" s="124"/>
      <c r="EE787" s="124"/>
      <c r="EF787" s="124"/>
    </row>
    <row r="788" spans="1:136" s="9" customFormat="1" ht="63.75" customHeight="1" outlineLevel="1" x14ac:dyDescent="0.25">
      <c r="A788" s="453"/>
      <c r="B788" s="705"/>
      <c r="C788" s="706"/>
      <c r="D788" s="98" t="s">
        <v>6</v>
      </c>
      <c r="E788" s="251" t="s">
        <v>178</v>
      </c>
      <c r="F788" s="175">
        <v>40828</v>
      </c>
      <c r="G788" s="175" t="s">
        <v>321</v>
      </c>
      <c r="H788" s="453"/>
      <c r="I788" s="453"/>
      <c r="J788" s="453"/>
      <c r="K788" s="453"/>
      <c r="L788" s="453"/>
      <c r="M788" s="457"/>
      <c r="N788" s="460"/>
      <c r="O788" s="460"/>
      <c r="P788" s="457"/>
      <c r="Q788" s="457"/>
      <c r="R788" s="457"/>
      <c r="S788" s="457"/>
      <c r="T788" s="481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  <c r="DG788" s="16"/>
      <c r="DH788" s="16"/>
      <c r="DI788" s="16"/>
      <c r="DJ788" s="16"/>
      <c r="DK788" s="16"/>
      <c r="DL788" s="16"/>
      <c r="DM788" s="16"/>
      <c r="DN788" s="16"/>
      <c r="DO788" s="16"/>
      <c r="DP788" s="16"/>
      <c r="DQ788" s="16"/>
      <c r="DR788" s="124"/>
      <c r="DS788" s="124"/>
      <c r="DT788" s="124"/>
      <c r="DU788" s="124"/>
      <c r="DV788" s="124"/>
      <c r="DW788" s="124"/>
      <c r="DX788" s="124"/>
      <c r="DY788" s="124"/>
      <c r="DZ788" s="124"/>
      <c r="EA788" s="124"/>
      <c r="EB788" s="124"/>
      <c r="EC788" s="124"/>
      <c r="ED788" s="124"/>
      <c r="EE788" s="124"/>
      <c r="EF788" s="124"/>
    </row>
    <row r="789" spans="1:136" s="9" customFormat="1" ht="69.75" customHeight="1" outlineLevel="1" x14ac:dyDescent="0.25">
      <c r="A789" s="454"/>
      <c r="B789" s="642"/>
      <c r="C789" s="100"/>
      <c r="D789" s="242" t="s">
        <v>1021</v>
      </c>
      <c r="E789" s="193" t="s">
        <v>178</v>
      </c>
      <c r="F789" s="48" t="s">
        <v>660</v>
      </c>
      <c r="G789" s="48" t="s">
        <v>1018</v>
      </c>
      <c r="H789" s="59"/>
      <c r="I789" s="59"/>
      <c r="J789" s="59"/>
      <c r="K789" s="454"/>
      <c r="L789" s="454"/>
      <c r="M789" s="458"/>
      <c r="N789" s="461"/>
      <c r="O789" s="461"/>
      <c r="P789" s="458"/>
      <c r="Q789" s="458"/>
      <c r="R789" s="458"/>
      <c r="S789" s="458"/>
      <c r="T789" s="482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24"/>
      <c r="DS789" s="124"/>
      <c r="DT789" s="124"/>
      <c r="DU789" s="124"/>
      <c r="DV789" s="124"/>
      <c r="DW789" s="124"/>
      <c r="DX789" s="124"/>
      <c r="DY789" s="124"/>
      <c r="DZ789" s="124"/>
      <c r="EA789" s="124"/>
      <c r="EB789" s="124"/>
      <c r="EC789" s="124"/>
      <c r="ED789" s="124"/>
      <c r="EE789" s="124"/>
      <c r="EF789" s="124"/>
    </row>
    <row r="790" spans="1:136" s="9" customFormat="1" ht="30" customHeight="1" outlineLevel="1" x14ac:dyDescent="0.25">
      <c r="A790" s="101"/>
      <c r="B790" s="102"/>
      <c r="C790" s="718" t="s">
        <v>699</v>
      </c>
      <c r="D790" s="720"/>
      <c r="E790" s="720"/>
      <c r="F790" s="720"/>
      <c r="G790" s="721"/>
      <c r="H790" s="187" t="s">
        <v>64</v>
      </c>
      <c r="I790" s="187" t="s">
        <v>322</v>
      </c>
      <c r="J790" s="212" t="s">
        <v>697</v>
      </c>
      <c r="K790" s="212" t="s">
        <v>690</v>
      </c>
      <c r="L790" s="187" t="s">
        <v>751</v>
      </c>
      <c r="M790" s="256">
        <v>2485.8000000000002</v>
      </c>
      <c r="N790" s="253">
        <v>2180.5</v>
      </c>
      <c r="O790" s="253">
        <v>2104.0605700000001</v>
      </c>
      <c r="P790" s="253">
        <v>2345</v>
      </c>
      <c r="Q790" s="253">
        <f>2475.3+76.1</f>
        <v>2551.4</v>
      </c>
      <c r="R790" s="253">
        <v>1618</v>
      </c>
      <c r="S790" s="253">
        <v>1618</v>
      </c>
      <c r="T790" s="171">
        <v>1</v>
      </c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  <c r="DG790" s="16"/>
      <c r="DH790" s="16"/>
      <c r="DI790" s="16"/>
      <c r="DJ790" s="16"/>
      <c r="DK790" s="16"/>
      <c r="DL790" s="16"/>
      <c r="DM790" s="16"/>
      <c r="DN790" s="16"/>
      <c r="DO790" s="16"/>
      <c r="DP790" s="16"/>
      <c r="DQ790" s="16"/>
      <c r="DR790" s="124"/>
      <c r="DS790" s="124"/>
      <c r="DT790" s="124"/>
      <c r="DU790" s="124"/>
      <c r="DV790" s="124"/>
      <c r="DW790" s="124"/>
      <c r="DX790" s="124"/>
      <c r="DY790" s="124"/>
      <c r="DZ790" s="124"/>
      <c r="EA790" s="124"/>
      <c r="EB790" s="124"/>
      <c r="EC790" s="124"/>
      <c r="ED790" s="124"/>
      <c r="EE790" s="124"/>
      <c r="EF790" s="124"/>
    </row>
    <row r="791" spans="1:136" s="12" customFormat="1" ht="101.25" hidden="1" customHeight="1" outlineLevel="1" x14ac:dyDescent="0.25">
      <c r="A791" s="201" t="s">
        <v>318</v>
      </c>
      <c r="B791" s="212" t="s">
        <v>771</v>
      </c>
      <c r="C791" s="103" t="s">
        <v>206</v>
      </c>
      <c r="D791" s="99" t="s">
        <v>748</v>
      </c>
      <c r="E791" s="251" t="s">
        <v>178</v>
      </c>
      <c r="F791" s="175">
        <v>41640</v>
      </c>
      <c r="G791" s="175">
        <v>42369</v>
      </c>
      <c r="H791" s="212" t="s">
        <v>64</v>
      </c>
      <c r="I791" s="212" t="s">
        <v>322</v>
      </c>
      <c r="J791" s="212" t="s">
        <v>609</v>
      </c>
      <c r="K791" s="212"/>
      <c r="L791" s="212"/>
      <c r="M791" s="456"/>
      <c r="N791" s="253"/>
      <c r="O791" s="253"/>
      <c r="P791" s="253"/>
      <c r="Q791" s="253"/>
      <c r="R791" s="253"/>
      <c r="S791" s="253"/>
      <c r="T791" s="171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24"/>
      <c r="DS791" s="124"/>
      <c r="DT791" s="124"/>
      <c r="DU791" s="124"/>
      <c r="DV791" s="124"/>
      <c r="DW791" s="124"/>
      <c r="DX791" s="124"/>
      <c r="DY791" s="124"/>
      <c r="DZ791" s="124"/>
      <c r="EA791" s="124"/>
      <c r="EB791" s="124"/>
      <c r="EC791" s="124"/>
      <c r="ED791" s="124"/>
      <c r="EE791" s="124"/>
      <c r="EF791" s="124"/>
    </row>
    <row r="792" spans="1:136" s="12" customFormat="1" ht="24.75" hidden="1" customHeight="1" outlineLevel="1" x14ac:dyDescent="0.25">
      <c r="A792" s="639"/>
      <c r="B792" s="640"/>
      <c r="C792" s="636" t="s">
        <v>449</v>
      </c>
      <c r="D792" s="637"/>
      <c r="E792" s="637"/>
      <c r="F792" s="637"/>
      <c r="G792" s="638"/>
      <c r="H792" s="187" t="s">
        <v>64</v>
      </c>
      <c r="I792" s="187" t="s">
        <v>322</v>
      </c>
      <c r="J792" s="212" t="s">
        <v>609</v>
      </c>
      <c r="K792" s="212" t="s">
        <v>65</v>
      </c>
      <c r="L792" s="212" t="s">
        <v>403</v>
      </c>
      <c r="M792" s="458"/>
      <c r="N792" s="253"/>
      <c r="O792" s="253"/>
      <c r="P792" s="253"/>
      <c r="Q792" s="253"/>
      <c r="R792" s="253"/>
      <c r="S792" s="253"/>
      <c r="T792" s="171">
        <v>2</v>
      </c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24"/>
      <c r="DS792" s="124"/>
      <c r="DT792" s="124"/>
      <c r="DU792" s="124"/>
      <c r="DV792" s="124"/>
      <c r="DW792" s="124"/>
      <c r="DX792" s="124"/>
      <c r="DY792" s="124"/>
      <c r="DZ792" s="124"/>
      <c r="EA792" s="124"/>
      <c r="EB792" s="124"/>
      <c r="EC792" s="124"/>
      <c r="ED792" s="124"/>
      <c r="EE792" s="124"/>
      <c r="EF792" s="124"/>
    </row>
    <row r="793" spans="1:136" s="9" customFormat="1" ht="70.5" customHeight="1" outlineLevel="1" x14ac:dyDescent="0.25">
      <c r="A793" s="201" t="s">
        <v>318</v>
      </c>
      <c r="B793" s="212" t="s">
        <v>1150</v>
      </c>
      <c r="C793" s="247" t="s">
        <v>696</v>
      </c>
      <c r="D793" s="242" t="s">
        <v>1021</v>
      </c>
      <c r="E793" s="193" t="s">
        <v>178</v>
      </c>
      <c r="F793" s="48" t="s">
        <v>660</v>
      </c>
      <c r="G793" s="48" t="s">
        <v>1018</v>
      </c>
      <c r="H793" s="212" t="s">
        <v>64</v>
      </c>
      <c r="I793" s="212" t="s">
        <v>322</v>
      </c>
      <c r="J793" s="212" t="s">
        <v>697</v>
      </c>
      <c r="K793" s="212"/>
      <c r="L793" s="212"/>
      <c r="M793" s="256">
        <f>M794</f>
        <v>36</v>
      </c>
      <c r="N793" s="257">
        <f>N794</f>
        <v>540.70000000000005</v>
      </c>
      <c r="O793" s="257">
        <f>O794</f>
        <v>537.58399999999995</v>
      </c>
      <c r="P793" s="253">
        <f>P794</f>
        <v>1813.5823</v>
      </c>
      <c r="Q793" s="253">
        <f t="shared" ref="Q793:S793" si="78">Q794</f>
        <v>77.400000000000006</v>
      </c>
      <c r="R793" s="253">
        <f t="shared" si="78"/>
        <v>0</v>
      </c>
      <c r="S793" s="253">
        <f t="shared" si="78"/>
        <v>0</v>
      </c>
      <c r="T793" s="171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24"/>
      <c r="DS793" s="124"/>
      <c r="DT793" s="124"/>
      <c r="DU793" s="124"/>
      <c r="DV793" s="124"/>
      <c r="DW793" s="124"/>
      <c r="DX793" s="124"/>
      <c r="DY793" s="124"/>
      <c r="DZ793" s="124"/>
      <c r="EA793" s="124"/>
      <c r="EB793" s="124"/>
      <c r="EC793" s="124"/>
      <c r="ED793" s="124"/>
      <c r="EE793" s="124"/>
      <c r="EF793" s="124"/>
    </row>
    <row r="794" spans="1:136" s="9" customFormat="1" ht="24.75" customHeight="1" outlineLevel="1" x14ac:dyDescent="0.25">
      <c r="A794" s="639"/>
      <c r="B794" s="640"/>
      <c r="C794" s="636" t="s">
        <v>698</v>
      </c>
      <c r="D794" s="637"/>
      <c r="E794" s="637"/>
      <c r="F794" s="637"/>
      <c r="G794" s="638"/>
      <c r="H794" s="187" t="s">
        <v>64</v>
      </c>
      <c r="I794" s="187" t="s">
        <v>322</v>
      </c>
      <c r="J794" s="212" t="s">
        <v>697</v>
      </c>
      <c r="K794" s="212" t="s">
        <v>65</v>
      </c>
      <c r="L794" s="187" t="s">
        <v>751</v>
      </c>
      <c r="M794" s="456">
        <v>36</v>
      </c>
      <c r="N794" s="253">
        <v>540.70000000000005</v>
      </c>
      <c r="O794" s="253">
        <v>537.58399999999995</v>
      </c>
      <c r="P794" s="253">
        <v>1813.5823</v>
      </c>
      <c r="Q794" s="253">
        <v>77.400000000000006</v>
      </c>
      <c r="R794" s="253">
        <v>0</v>
      </c>
      <c r="S794" s="253">
        <v>0</v>
      </c>
      <c r="T794" s="171">
        <v>2</v>
      </c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24"/>
      <c r="DS794" s="124"/>
      <c r="DT794" s="124"/>
      <c r="DU794" s="124"/>
      <c r="DV794" s="124"/>
      <c r="DW794" s="124"/>
      <c r="DX794" s="124"/>
      <c r="DY794" s="124"/>
      <c r="DZ794" s="124"/>
      <c r="EA794" s="124"/>
      <c r="EB794" s="124"/>
      <c r="EC794" s="124"/>
      <c r="ED794" s="124"/>
      <c r="EE794" s="124"/>
      <c r="EF794" s="124"/>
    </row>
    <row r="795" spans="1:136" s="12" customFormat="1" ht="144" hidden="1" customHeight="1" x14ac:dyDescent="0.25">
      <c r="A795" s="187" t="s">
        <v>318</v>
      </c>
      <c r="B795" s="185" t="s">
        <v>544</v>
      </c>
      <c r="C795" s="186" t="s">
        <v>281</v>
      </c>
      <c r="D795" s="39" t="s">
        <v>618</v>
      </c>
      <c r="E795" s="189" t="s">
        <v>178</v>
      </c>
      <c r="F795" s="40">
        <v>40283</v>
      </c>
      <c r="G795" s="189" t="s">
        <v>321</v>
      </c>
      <c r="H795" s="187" t="s">
        <v>64</v>
      </c>
      <c r="I795" s="187" t="s">
        <v>322</v>
      </c>
      <c r="J795" s="187" t="s">
        <v>282</v>
      </c>
      <c r="K795" s="187"/>
      <c r="L795" s="187"/>
      <c r="M795" s="458"/>
      <c r="N795" s="256"/>
      <c r="O795" s="256"/>
      <c r="P795" s="256"/>
      <c r="Q795" s="256"/>
      <c r="R795" s="256"/>
      <c r="S795" s="256"/>
      <c r="T795" s="17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</row>
    <row r="796" spans="1:136" s="12" customFormat="1" ht="18" hidden="1" customHeight="1" x14ac:dyDescent="0.25">
      <c r="A796" s="639"/>
      <c r="B796" s="640"/>
      <c r="C796" s="718" t="s">
        <v>449</v>
      </c>
      <c r="D796" s="714"/>
      <c r="E796" s="245"/>
      <c r="F796" s="245"/>
      <c r="G796" s="245"/>
      <c r="H796" s="187" t="s">
        <v>64</v>
      </c>
      <c r="I796" s="187" t="s">
        <v>322</v>
      </c>
      <c r="J796" s="187" t="s">
        <v>282</v>
      </c>
      <c r="K796" s="187" t="s">
        <v>65</v>
      </c>
      <c r="L796" s="187" t="s">
        <v>403</v>
      </c>
      <c r="M796" s="256"/>
      <c r="N796" s="256"/>
      <c r="O796" s="256"/>
      <c r="P796" s="256"/>
      <c r="Q796" s="256"/>
      <c r="R796" s="256"/>
      <c r="S796" s="256"/>
      <c r="T796" s="176">
        <v>2</v>
      </c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  <c r="DG796" s="16"/>
      <c r="DH796" s="16"/>
      <c r="DI796" s="16"/>
      <c r="DJ796" s="16"/>
      <c r="DK796" s="16"/>
      <c r="DL796" s="16"/>
      <c r="DM796" s="16"/>
      <c r="DN796" s="16"/>
      <c r="DO796" s="16"/>
      <c r="DP796" s="16"/>
      <c r="DQ796" s="16"/>
      <c r="DR796" s="16"/>
      <c r="DS796" s="16"/>
      <c r="DT796" s="16"/>
      <c r="DU796" s="16"/>
      <c r="DV796" s="16"/>
      <c r="DW796" s="16"/>
      <c r="DX796" s="16"/>
      <c r="DY796" s="16"/>
      <c r="DZ796" s="16"/>
      <c r="EA796" s="16"/>
      <c r="EB796" s="16"/>
      <c r="EC796" s="16"/>
      <c r="ED796" s="16"/>
      <c r="EE796" s="16"/>
      <c r="EF796" s="16"/>
    </row>
    <row r="797" spans="1:136" s="12" customFormat="1" ht="64.5" hidden="1" customHeight="1" x14ac:dyDescent="0.25">
      <c r="A797" s="455" t="s">
        <v>318</v>
      </c>
      <c r="B797" s="455" t="s">
        <v>882</v>
      </c>
      <c r="C797" s="736" t="s">
        <v>336</v>
      </c>
      <c r="D797" s="646" t="s">
        <v>564</v>
      </c>
      <c r="E797" s="648" t="s">
        <v>178</v>
      </c>
      <c r="F797" s="650">
        <v>42472</v>
      </c>
      <c r="G797" s="650">
        <v>42735</v>
      </c>
      <c r="H797" s="468" t="s">
        <v>64</v>
      </c>
      <c r="I797" s="455" t="s">
        <v>322</v>
      </c>
      <c r="J797" s="455" t="s">
        <v>338</v>
      </c>
      <c r="K797" s="455"/>
      <c r="L797" s="455"/>
      <c r="M797" s="456"/>
      <c r="N797" s="456"/>
      <c r="O797" s="456"/>
      <c r="P797" s="456"/>
      <c r="Q797" s="456"/>
      <c r="R797" s="456"/>
      <c r="S797" s="456"/>
      <c r="T797" s="480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  <c r="DG797" s="16"/>
      <c r="DH797" s="16"/>
      <c r="DI797" s="16"/>
      <c r="DJ797" s="16"/>
      <c r="DK797" s="16"/>
      <c r="DL797" s="16"/>
      <c r="DM797" s="16"/>
      <c r="DN797" s="16"/>
      <c r="DO797" s="16"/>
      <c r="DP797" s="16"/>
      <c r="DQ797" s="16"/>
      <c r="DR797" s="16"/>
      <c r="DS797" s="16"/>
      <c r="DT797" s="16"/>
      <c r="DU797" s="16"/>
      <c r="DV797" s="16"/>
      <c r="DW797" s="16"/>
      <c r="DX797" s="16"/>
      <c r="DY797" s="16"/>
      <c r="DZ797" s="16"/>
      <c r="EA797" s="16"/>
      <c r="EB797" s="16"/>
      <c r="EC797" s="16"/>
      <c r="ED797" s="16"/>
      <c r="EE797" s="16"/>
      <c r="EF797" s="16"/>
    </row>
    <row r="798" spans="1:136" s="9" customFormat="1" ht="33.75" hidden="1" customHeight="1" x14ac:dyDescent="0.25">
      <c r="A798" s="454"/>
      <c r="B798" s="454"/>
      <c r="C798" s="737"/>
      <c r="D798" s="647"/>
      <c r="E798" s="649"/>
      <c r="F798" s="651"/>
      <c r="G798" s="651"/>
      <c r="H798" s="470"/>
      <c r="I798" s="454"/>
      <c r="J798" s="454"/>
      <c r="K798" s="454"/>
      <c r="L798" s="454"/>
      <c r="M798" s="458"/>
      <c r="N798" s="458"/>
      <c r="O798" s="458"/>
      <c r="P798" s="458"/>
      <c r="Q798" s="458"/>
      <c r="R798" s="458"/>
      <c r="S798" s="458"/>
      <c r="T798" s="482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  <c r="DG798" s="16"/>
      <c r="DH798" s="16"/>
      <c r="DI798" s="16"/>
      <c r="DJ798" s="16"/>
      <c r="DK798" s="16"/>
      <c r="DL798" s="16"/>
      <c r="DM798" s="16"/>
      <c r="DN798" s="16"/>
      <c r="DO798" s="16"/>
      <c r="DP798" s="16"/>
      <c r="DQ798" s="16"/>
      <c r="DR798" s="16"/>
      <c r="DS798" s="16"/>
      <c r="DT798" s="16"/>
      <c r="DU798" s="16"/>
      <c r="DV798" s="16"/>
      <c r="DW798" s="16"/>
      <c r="DX798" s="16"/>
      <c r="DY798" s="16"/>
      <c r="DZ798" s="16"/>
      <c r="EA798" s="16"/>
      <c r="EB798" s="16"/>
      <c r="EC798" s="16"/>
      <c r="ED798" s="16"/>
      <c r="EE798" s="16"/>
      <c r="EF798" s="16"/>
    </row>
    <row r="799" spans="1:136" s="9" customFormat="1" ht="18.75" hidden="1" customHeight="1" x14ac:dyDescent="0.25">
      <c r="A799" s="225"/>
      <c r="B799" s="226"/>
      <c r="C799" s="636" t="s">
        <v>337</v>
      </c>
      <c r="D799" s="729"/>
      <c r="E799" s="729"/>
      <c r="F799" s="729"/>
      <c r="G799" s="730"/>
      <c r="H799" s="187" t="s">
        <v>64</v>
      </c>
      <c r="I799" s="187" t="s">
        <v>322</v>
      </c>
      <c r="J799" s="187" t="s">
        <v>338</v>
      </c>
      <c r="K799" s="187" t="s">
        <v>498</v>
      </c>
      <c r="L799" s="187" t="s">
        <v>751</v>
      </c>
      <c r="M799" s="256"/>
      <c r="N799" s="256"/>
      <c r="O799" s="256"/>
      <c r="P799" s="256"/>
      <c r="Q799" s="256"/>
      <c r="R799" s="256"/>
      <c r="S799" s="256"/>
      <c r="T799" s="176">
        <v>1</v>
      </c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  <c r="DG799" s="16"/>
      <c r="DH799" s="16"/>
      <c r="DI799" s="16"/>
      <c r="DJ799" s="16"/>
      <c r="DK799" s="16"/>
      <c r="DL799" s="16"/>
      <c r="DM799" s="16"/>
      <c r="DN799" s="16"/>
      <c r="DO799" s="16"/>
      <c r="DP799" s="16"/>
      <c r="DQ799" s="16"/>
      <c r="DR799" s="16"/>
      <c r="DS799" s="16"/>
      <c r="DT799" s="16"/>
      <c r="DU799" s="16"/>
      <c r="DV799" s="16"/>
      <c r="DW799" s="16"/>
      <c r="DX799" s="16"/>
      <c r="DY799" s="16"/>
      <c r="DZ799" s="16"/>
      <c r="EA799" s="16"/>
      <c r="EB799" s="16"/>
      <c r="EC799" s="16"/>
      <c r="ED799" s="16"/>
      <c r="EE799" s="16"/>
      <c r="EF799" s="16"/>
    </row>
    <row r="800" spans="1:136" s="166" customFormat="1" ht="70.5" customHeight="1" outlineLevel="1" x14ac:dyDescent="0.25">
      <c r="A800" s="201" t="s">
        <v>318</v>
      </c>
      <c r="B800" s="212" t="s">
        <v>1151</v>
      </c>
      <c r="C800" s="247" t="s">
        <v>1050</v>
      </c>
      <c r="D800" s="242" t="s">
        <v>1021</v>
      </c>
      <c r="E800" s="193" t="s">
        <v>178</v>
      </c>
      <c r="F800" s="48" t="s">
        <v>660</v>
      </c>
      <c r="G800" s="48" t="s">
        <v>1018</v>
      </c>
      <c r="H800" s="212" t="s">
        <v>64</v>
      </c>
      <c r="I800" s="212" t="s">
        <v>322</v>
      </c>
      <c r="J800" s="212" t="s">
        <v>1051</v>
      </c>
      <c r="K800" s="212"/>
      <c r="L800" s="212"/>
      <c r="M800" s="256"/>
      <c r="N800" s="257"/>
      <c r="O800" s="257"/>
      <c r="P800" s="253"/>
      <c r="Q800" s="253">
        <f t="shared" ref="Q800" si="79">Q801</f>
        <v>50</v>
      </c>
      <c r="R800" s="253">
        <f t="shared" ref="R800" si="80">R801</f>
        <v>0</v>
      </c>
      <c r="S800" s="253">
        <f t="shared" ref="S800" si="81">S801</f>
        <v>0</v>
      </c>
      <c r="T800" s="171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5"/>
      <c r="BS800" s="165"/>
      <c r="BT800" s="165"/>
      <c r="BU800" s="165"/>
      <c r="BV800" s="165"/>
      <c r="BW800" s="165"/>
      <c r="BX800" s="165"/>
      <c r="BY800" s="165"/>
      <c r="BZ800" s="165"/>
      <c r="CA800" s="165"/>
      <c r="CB800" s="165"/>
      <c r="CC800" s="165"/>
      <c r="CD800" s="165"/>
      <c r="CE800" s="165"/>
      <c r="CF800" s="165"/>
      <c r="CG800" s="165"/>
      <c r="CH800" s="165"/>
      <c r="CI800" s="165"/>
      <c r="CJ800" s="165"/>
      <c r="CK800" s="165"/>
      <c r="CL800" s="165"/>
      <c r="CM800" s="165"/>
      <c r="CN800" s="165"/>
      <c r="CO800" s="165"/>
      <c r="CP800" s="165"/>
      <c r="CQ800" s="165"/>
      <c r="CR800" s="165"/>
      <c r="CS800" s="165"/>
      <c r="CT800" s="165"/>
      <c r="CU800" s="165"/>
      <c r="CV800" s="165"/>
      <c r="CW800" s="165"/>
      <c r="CX800" s="165"/>
      <c r="CY800" s="165"/>
      <c r="CZ800" s="165"/>
      <c r="DA800" s="165"/>
      <c r="DB800" s="165"/>
      <c r="DC800" s="165"/>
      <c r="DD800" s="165"/>
      <c r="DE800" s="165"/>
      <c r="DF800" s="165"/>
      <c r="DG800" s="165"/>
      <c r="DH800" s="165"/>
      <c r="DI800" s="165"/>
      <c r="DJ800" s="165"/>
      <c r="DK800" s="165"/>
      <c r="DL800" s="165"/>
      <c r="DM800" s="165"/>
      <c r="DN800" s="165"/>
      <c r="DO800" s="165"/>
      <c r="DP800" s="165"/>
      <c r="DQ800" s="165"/>
    </row>
    <row r="801" spans="1:136" s="166" customFormat="1" ht="24.75" customHeight="1" outlineLevel="1" x14ac:dyDescent="0.25">
      <c r="A801" s="639"/>
      <c r="B801" s="640"/>
      <c r="C801" s="636" t="s">
        <v>698</v>
      </c>
      <c r="D801" s="637"/>
      <c r="E801" s="637"/>
      <c r="F801" s="637"/>
      <c r="G801" s="638"/>
      <c r="H801" s="187" t="s">
        <v>64</v>
      </c>
      <c r="I801" s="187" t="s">
        <v>322</v>
      </c>
      <c r="J801" s="212" t="s">
        <v>1051</v>
      </c>
      <c r="K801" s="212" t="s">
        <v>65</v>
      </c>
      <c r="L801" s="187" t="s">
        <v>751</v>
      </c>
      <c r="M801" s="253"/>
      <c r="N801" s="253"/>
      <c r="O801" s="253"/>
      <c r="P801" s="253"/>
      <c r="Q801" s="253">
        <v>50</v>
      </c>
      <c r="R801" s="253">
        <v>0</v>
      </c>
      <c r="S801" s="253">
        <v>0</v>
      </c>
      <c r="T801" s="171">
        <v>2</v>
      </c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5"/>
      <c r="BS801" s="165"/>
      <c r="BT801" s="165"/>
      <c r="BU801" s="165"/>
      <c r="BV801" s="165"/>
      <c r="BW801" s="165"/>
      <c r="BX801" s="165"/>
      <c r="BY801" s="165"/>
      <c r="BZ801" s="165"/>
      <c r="CA801" s="165"/>
      <c r="CB801" s="165"/>
      <c r="CC801" s="165"/>
      <c r="CD801" s="165"/>
      <c r="CE801" s="165"/>
      <c r="CF801" s="165"/>
      <c r="CG801" s="165"/>
      <c r="CH801" s="165"/>
      <c r="CI801" s="165"/>
      <c r="CJ801" s="165"/>
      <c r="CK801" s="165"/>
      <c r="CL801" s="165"/>
      <c r="CM801" s="165"/>
      <c r="CN801" s="165"/>
      <c r="CO801" s="165"/>
      <c r="CP801" s="165"/>
      <c r="CQ801" s="165"/>
      <c r="CR801" s="165"/>
      <c r="CS801" s="165"/>
      <c r="CT801" s="165"/>
      <c r="CU801" s="165"/>
      <c r="CV801" s="165"/>
      <c r="CW801" s="165"/>
      <c r="CX801" s="165"/>
      <c r="CY801" s="165"/>
      <c r="CZ801" s="165"/>
      <c r="DA801" s="165"/>
      <c r="DB801" s="165"/>
      <c r="DC801" s="165"/>
      <c r="DD801" s="165"/>
      <c r="DE801" s="165"/>
      <c r="DF801" s="165"/>
      <c r="DG801" s="165"/>
      <c r="DH801" s="165"/>
      <c r="DI801" s="165"/>
      <c r="DJ801" s="165"/>
      <c r="DK801" s="165"/>
      <c r="DL801" s="165"/>
      <c r="DM801" s="165"/>
      <c r="DN801" s="165"/>
      <c r="DO801" s="165"/>
      <c r="DP801" s="165"/>
      <c r="DQ801" s="165"/>
    </row>
    <row r="802" spans="1:136" s="166" customFormat="1" ht="70.5" customHeight="1" outlineLevel="1" x14ac:dyDescent="0.25">
      <c r="A802" s="201" t="s">
        <v>318</v>
      </c>
      <c r="B802" s="212" t="s">
        <v>1152</v>
      </c>
      <c r="C802" s="247" t="s">
        <v>1052</v>
      </c>
      <c r="D802" s="242" t="s">
        <v>1021</v>
      </c>
      <c r="E802" s="193" t="s">
        <v>178</v>
      </c>
      <c r="F802" s="48" t="s">
        <v>660</v>
      </c>
      <c r="G802" s="48" t="s">
        <v>1018</v>
      </c>
      <c r="H802" s="212" t="s">
        <v>64</v>
      </c>
      <c r="I802" s="212" t="s">
        <v>322</v>
      </c>
      <c r="J802" s="212" t="s">
        <v>1053</v>
      </c>
      <c r="K802" s="212"/>
      <c r="L802" s="212"/>
      <c r="M802" s="256"/>
      <c r="N802" s="257"/>
      <c r="O802" s="257"/>
      <c r="P802" s="253"/>
      <c r="Q802" s="253">
        <f t="shared" ref="Q802" si="82">Q803</f>
        <v>460</v>
      </c>
      <c r="R802" s="253">
        <f t="shared" ref="R802" si="83">R803</f>
        <v>0</v>
      </c>
      <c r="S802" s="253">
        <f t="shared" ref="S802" si="84">S803</f>
        <v>0</v>
      </c>
      <c r="T802" s="171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5"/>
      <c r="BS802" s="165"/>
      <c r="BT802" s="165"/>
      <c r="BU802" s="165"/>
      <c r="BV802" s="165"/>
      <c r="BW802" s="165"/>
      <c r="BX802" s="165"/>
      <c r="BY802" s="165"/>
      <c r="BZ802" s="165"/>
      <c r="CA802" s="165"/>
      <c r="CB802" s="165"/>
      <c r="CC802" s="165"/>
      <c r="CD802" s="165"/>
      <c r="CE802" s="165"/>
      <c r="CF802" s="165"/>
      <c r="CG802" s="165"/>
      <c r="CH802" s="165"/>
      <c r="CI802" s="165"/>
      <c r="CJ802" s="165"/>
      <c r="CK802" s="165"/>
      <c r="CL802" s="165"/>
      <c r="CM802" s="165"/>
      <c r="CN802" s="165"/>
      <c r="CO802" s="165"/>
      <c r="CP802" s="165"/>
      <c r="CQ802" s="165"/>
      <c r="CR802" s="165"/>
      <c r="CS802" s="165"/>
      <c r="CT802" s="165"/>
      <c r="CU802" s="165"/>
      <c r="CV802" s="165"/>
      <c r="CW802" s="165"/>
      <c r="CX802" s="165"/>
      <c r="CY802" s="165"/>
      <c r="CZ802" s="165"/>
      <c r="DA802" s="165"/>
      <c r="DB802" s="165"/>
      <c r="DC802" s="165"/>
      <c r="DD802" s="165"/>
      <c r="DE802" s="165"/>
      <c r="DF802" s="165"/>
      <c r="DG802" s="165"/>
      <c r="DH802" s="165"/>
      <c r="DI802" s="165"/>
      <c r="DJ802" s="165"/>
      <c r="DK802" s="165"/>
      <c r="DL802" s="165"/>
      <c r="DM802" s="165"/>
      <c r="DN802" s="165"/>
      <c r="DO802" s="165"/>
      <c r="DP802" s="165"/>
      <c r="DQ802" s="165"/>
    </row>
    <row r="803" spans="1:136" s="166" customFormat="1" ht="24.75" customHeight="1" outlineLevel="1" x14ac:dyDescent="0.25">
      <c r="A803" s="639"/>
      <c r="B803" s="640"/>
      <c r="C803" s="636" t="s">
        <v>698</v>
      </c>
      <c r="D803" s="637"/>
      <c r="E803" s="637"/>
      <c r="F803" s="637"/>
      <c r="G803" s="638"/>
      <c r="H803" s="187" t="s">
        <v>64</v>
      </c>
      <c r="I803" s="187" t="s">
        <v>322</v>
      </c>
      <c r="J803" s="212" t="s">
        <v>1053</v>
      </c>
      <c r="K803" s="212" t="s">
        <v>65</v>
      </c>
      <c r="L803" s="187" t="s">
        <v>751</v>
      </c>
      <c r="M803" s="253"/>
      <c r="N803" s="253"/>
      <c r="O803" s="253"/>
      <c r="P803" s="253"/>
      <c r="Q803" s="253">
        <v>460</v>
      </c>
      <c r="R803" s="253">
        <v>0</v>
      </c>
      <c r="S803" s="253">
        <v>0</v>
      </c>
      <c r="T803" s="171">
        <v>2</v>
      </c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5"/>
      <c r="BS803" s="165"/>
      <c r="BT803" s="165"/>
      <c r="BU803" s="165"/>
      <c r="BV803" s="165"/>
      <c r="BW803" s="165"/>
      <c r="BX803" s="165"/>
      <c r="BY803" s="165"/>
      <c r="BZ803" s="165"/>
      <c r="CA803" s="165"/>
      <c r="CB803" s="165"/>
      <c r="CC803" s="165"/>
      <c r="CD803" s="165"/>
      <c r="CE803" s="165"/>
      <c r="CF803" s="165"/>
      <c r="CG803" s="165"/>
      <c r="CH803" s="165"/>
      <c r="CI803" s="165"/>
      <c r="CJ803" s="165"/>
      <c r="CK803" s="165"/>
      <c r="CL803" s="165"/>
      <c r="CM803" s="165"/>
      <c r="CN803" s="165"/>
      <c r="CO803" s="165"/>
      <c r="CP803" s="165"/>
      <c r="CQ803" s="165"/>
      <c r="CR803" s="165"/>
      <c r="CS803" s="165"/>
      <c r="CT803" s="165"/>
      <c r="CU803" s="165"/>
      <c r="CV803" s="165"/>
      <c r="CW803" s="165"/>
      <c r="CX803" s="165"/>
      <c r="CY803" s="165"/>
      <c r="CZ803" s="165"/>
      <c r="DA803" s="165"/>
      <c r="DB803" s="165"/>
      <c r="DC803" s="165"/>
      <c r="DD803" s="165"/>
      <c r="DE803" s="165"/>
      <c r="DF803" s="165"/>
      <c r="DG803" s="165"/>
      <c r="DH803" s="165"/>
      <c r="DI803" s="165"/>
      <c r="DJ803" s="165"/>
      <c r="DK803" s="165"/>
      <c r="DL803" s="165"/>
      <c r="DM803" s="165"/>
      <c r="DN803" s="165"/>
      <c r="DO803" s="165"/>
      <c r="DP803" s="165"/>
      <c r="DQ803" s="165"/>
    </row>
    <row r="804" spans="1:136" s="9" customFormat="1" ht="120" customHeight="1" x14ac:dyDescent="0.25">
      <c r="A804" s="187" t="s">
        <v>318</v>
      </c>
      <c r="B804" s="185" t="s">
        <v>1153</v>
      </c>
      <c r="C804" s="186" t="s">
        <v>700</v>
      </c>
      <c r="D804" s="39" t="s">
        <v>618</v>
      </c>
      <c r="E804" s="189" t="s">
        <v>178</v>
      </c>
      <c r="F804" s="40">
        <v>40283</v>
      </c>
      <c r="G804" s="189" t="s">
        <v>321</v>
      </c>
      <c r="H804" s="187" t="s">
        <v>64</v>
      </c>
      <c r="I804" s="187" t="s">
        <v>322</v>
      </c>
      <c r="J804" s="187" t="s">
        <v>93</v>
      </c>
      <c r="K804" s="187"/>
      <c r="L804" s="187"/>
      <c r="M804" s="257">
        <f t="shared" ref="M804:O804" si="85">M805</f>
        <v>306.7</v>
      </c>
      <c r="N804" s="265">
        <f t="shared" si="85"/>
        <v>306.7</v>
      </c>
      <c r="O804" s="265">
        <f t="shared" si="85"/>
        <v>213</v>
      </c>
      <c r="P804" s="256">
        <f>P805</f>
        <v>230.1</v>
      </c>
      <c r="Q804" s="256">
        <f t="shared" ref="Q804:S804" si="86">Q805</f>
        <v>281.7</v>
      </c>
      <c r="R804" s="256">
        <f t="shared" si="86"/>
        <v>281.7</v>
      </c>
      <c r="S804" s="256">
        <f t="shared" si="86"/>
        <v>281.7</v>
      </c>
      <c r="T804" s="176"/>
      <c r="U804" s="731" t="s">
        <v>854</v>
      </c>
      <c r="V804" s="732"/>
      <c r="W804" s="732"/>
      <c r="X804" s="732"/>
      <c r="Y804" s="732"/>
      <c r="Z804" s="732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  <c r="DG804" s="16"/>
      <c r="DH804" s="16"/>
      <c r="DI804" s="16"/>
      <c r="DJ804" s="16"/>
      <c r="DK804" s="16"/>
      <c r="DL804" s="16"/>
      <c r="DM804" s="16"/>
      <c r="DN804" s="16"/>
      <c r="DO804" s="16"/>
      <c r="DP804" s="16"/>
      <c r="DQ804" s="16"/>
      <c r="DR804" s="16"/>
      <c r="DS804" s="16"/>
      <c r="DT804" s="16"/>
      <c r="DU804" s="16"/>
      <c r="DV804" s="16"/>
      <c r="DW804" s="16"/>
      <c r="DX804" s="16"/>
      <c r="DY804" s="16"/>
      <c r="DZ804" s="16"/>
      <c r="EA804" s="16"/>
      <c r="EB804" s="16"/>
      <c r="EC804" s="16"/>
      <c r="ED804" s="16"/>
      <c r="EE804" s="16"/>
      <c r="EF804" s="16"/>
    </row>
    <row r="805" spans="1:136" s="9" customFormat="1" ht="27.75" customHeight="1" x14ac:dyDescent="0.25">
      <c r="A805" s="639"/>
      <c r="B805" s="640"/>
      <c r="C805" s="718" t="s">
        <v>698</v>
      </c>
      <c r="D805" s="733"/>
      <c r="E805" s="230"/>
      <c r="F805" s="230"/>
      <c r="G805" s="230"/>
      <c r="H805" s="187" t="s">
        <v>64</v>
      </c>
      <c r="I805" s="187" t="s">
        <v>322</v>
      </c>
      <c r="J805" s="187" t="s">
        <v>93</v>
      </c>
      <c r="K805" s="187" t="s">
        <v>65</v>
      </c>
      <c r="L805" s="187" t="s">
        <v>751</v>
      </c>
      <c r="M805" s="256">
        <f>83+49+174.7</f>
        <v>306.7</v>
      </c>
      <c r="N805" s="256">
        <f>84+49+173.7</f>
        <v>306.7</v>
      </c>
      <c r="O805" s="256">
        <f>84+42.5+86.5</f>
        <v>213</v>
      </c>
      <c r="P805" s="265">
        <f>87.6+36+106.5</f>
        <v>230.1</v>
      </c>
      <c r="Q805" s="265">
        <f>110+76+95.7</f>
        <v>281.7</v>
      </c>
      <c r="R805" s="265">
        <f>110+76+95.7</f>
        <v>281.7</v>
      </c>
      <c r="S805" s="265">
        <f>110+76+95.7</f>
        <v>281.7</v>
      </c>
      <c r="T805" s="176">
        <v>2</v>
      </c>
      <c r="U805" s="734"/>
      <c r="V805" s="735"/>
      <c r="W805" s="735"/>
      <c r="X805" s="735"/>
      <c r="Y805" s="735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  <c r="DG805" s="16"/>
      <c r="DH805" s="16"/>
      <c r="DI805" s="16"/>
      <c r="DJ805" s="16"/>
      <c r="DK805" s="16"/>
      <c r="DL805" s="16"/>
      <c r="DM805" s="16"/>
      <c r="DN805" s="16"/>
      <c r="DO805" s="16"/>
      <c r="DP805" s="16"/>
      <c r="DQ805" s="16"/>
      <c r="DR805" s="16"/>
      <c r="DS805" s="16"/>
      <c r="DT805" s="16"/>
      <c r="DU805" s="16"/>
      <c r="DV805" s="16"/>
      <c r="DW805" s="16"/>
      <c r="DX805" s="16"/>
      <c r="DY805" s="16"/>
      <c r="DZ805" s="16"/>
      <c r="EA805" s="16"/>
      <c r="EB805" s="16"/>
      <c r="EC805" s="16"/>
      <c r="ED805" s="16"/>
      <c r="EE805" s="16"/>
      <c r="EF805" s="16"/>
    </row>
    <row r="806" spans="1:136" s="12" customFormat="1" ht="78" hidden="1" customHeight="1" outlineLevel="1" x14ac:dyDescent="0.25">
      <c r="A806" s="684" t="s">
        <v>318</v>
      </c>
      <c r="B806" s="689" t="s">
        <v>772</v>
      </c>
      <c r="C806" s="643" t="s">
        <v>208</v>
      </c>
      <c r="D806" s="190" t="s">
        <v>688</v>
      </c>
      <c r="E806" s="173" t="s">
        <v>178</v>
      </c>
      <c r="F806" s="174">
        <v>40735</v>
      </c>
      <c r="G806" s="173" t="s">
        <v>321</v>
      </c>
      <c r="H806" s="455" t="s">
        <v>64</v>
      </c>
      <c r="I806" s="455" t="s">
        <v>305</v>
      </c>
      <c r="J806" s="455" t="s">
        <v>610</v>
      </c>
      <c r="K806" s="455"/>
      <c r="L806" s="455"/>
      <c r="M806" s="256"/>
      <c r="N806" s="456"/>
      <c r="O806" s="456"/>
      <c r="P806" s="456"/>
      <c r="Q806" s="456"/>
      <c r="R806" s="456"/>
      <c r="S806" s="456"/>
      <c r="T806" s="480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  <c r="DG806" s="16"/>
      <c r="DH806" s="16"/>
      <c r="DI806" s="16"/>
      <c r="DJ806" s="16"/>
      <c r="DK806" s="16"/>
      <c r="DL806" s="16"/>
      <c r="DM806" s="16"/>
      <c r="DN806" s="16"/>
      <c r="DO806" s="16"/>
      <c r="DP806" s="16"/>
      <c r="DQ806" s="16"/>
      <c r="DR806" s="124"/>
      <c r="DS806" s="124"/>
      <c r="DT806" s="124"/>
      <c r="DU806" s="124"/>
      <c r="DV806" s="124"/>
      <c r="DW806" s="124"/>
      <c r="DX806" s="124"/>
      <c r="DY806" s="124"/>
      <c r="DZ806" s="124"/>
      <c r="EA806" s="124"/>
      <c r="EB806" s="124"/>
      <c r="EC806" s="124"/>
      <c r="ED806" s="124"/>
      <c r="EE806" s="124"/>
      <c r="EF806" s="124"/>
    </row>
    <row r="807" spans="1:136" s="12" customFormat="1" ht="67.5" hidden="1" customHeight="1" outlineLevel="1" x14ac:dyDescent="0.25">
      <c r="A807" s="684"/>
      <c r="B807" s="689"/>
      <c r="C807" s="643"/>
      <c r="D807" s="192" t="s">
        <v>207</v>
      </c>
      <c r="E807" s="193" t="s">
        <v>178</v>
      </c>
      <c r="F807" s="194">
        <v>41640</v>
      </c>
      <c r="G807" s="194">
        <v>42369</v>
      </c>
      <c r="H807" s="454"/>
      <c r="I807" s="454"/>
      <c r="J807" s="454"/>
      <c r="K807" s="454"/>
      <c r="L807" s="454"/>
      <c r="M807" s="456"/>
      <c r="N807" s="458"/>
      <c r="O807" s="458"/>
      <c r="P807" s="458"/>
      <c r="Q807" s="458"/>
      <c r="R807" s="458"/>
      <c r="S807" s="458"/>
      <c r="T807" s="482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  <c r="DM807" s="16"/>
      <c r="DN807" s="16"/>
      <c r="DO807" s="16"/>
      <c r="DP807" s="16"/>
      <c r="DQ807" s="16"/>
      <c r="DR807" s="124"/>
      <c r="DS807" s="124"/>
      <c r="DT807" s="124"/>
      <c r="DU807" s="124"/>
      <c r="DV807" s="124"/>
      <c r="DW807" s="124"/>
      <c r="DX807" s="124"/>
      <c r="DY807" s="124"/>
      <c r="DZ807" s="124"/>
      <c r="EA807" s="124"/>
      <c r="EB807" s="124"/>
      <c r="EC807" s="124"/>
      <c r="ED807" s="124"/>
      <c r="EE807" s="124"/>
      <c r="EF807" s="124"/>
    </row>
    <row r="808" spans="1:136" s="12" customFormat="1" ht="17.25" hidden="1" customHeight="1" outlineLevel="1" x14ac:dyDescent="0.25">
      <c r="A808" s="723"/>
      <c r="B808" s="724"/>
      <c r="C808" s="679" t="s">
        <v>137</v>
      </c>
      <c r="D808" s="679"/>
      <c r="E808" s="679"/>
      <c r="F808" s="679"/>
      <c r="G808" s="679"/>
      <c r="H808" s="187" t="s">
        <v>64</v>
      </c>
      <c r="I808" s="187" t="s">
        <v>305</v>
      </c>
      <c r="J808" s="187" t="s">
        <v>610</v>
      </c>
      <c r="K808" s="187" t="s">
        <v>622</v>
      </c>
      <c r="L808" s="187" t="s">
        <v>296</v>
      </c>
      <c r="M808" s="457"/>
      <c r="N808" s="256"/>
      <c r="O808" s="256"/>
      <c r="P808" s="256"/>
      <c r="Q808" s="256"/>
      <c r="R808" s="256"/>
      <c r="S808" s="256"/>
      <c r="T808" s="176">
        <v>1</v>
      </c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  <c r="DG808" s="16"/>
      <c r="DH808" s="16"/>
      <c r="DI808" s="16"/>
      <c r="DJ808" s="16"/>
      <c r="DK808" s="16"/>
      <c r="DL808" s="16"/>
      <c r="DM808" s="16"/>
      <c r="DN808" s="16"/>
      <c r="DO808" s="16"/>
      <c r="DP808" s="16"/>
      <c r="DQ808" s="16"/>
      <c r="DR808" s="124"/>
      <c r="DS808" s="124"/>
      <c r="DT808" s="124"/>
      <c r="DU808" s="124"/>
      <c r="DV808" s="124"/>
      <c r="DW808" s="124"/>
      <c r="DX808" s="124"/>
      <c r="DY808" s="124"/>
      <c r="DZ808" s="124"/>
      <c r="EA808" s="124"/>
      <c r="EB808" s="124"/>
      <c r="EC808" s="124"/>
      <c r="ED808" s="124"/>
      <c r="EE808" s="124"/>
      <c r="EF808" s="124"/>
    </row>
    <row r="809" spans="1:136" s="12" customFormat="1" ht="17.25" hidden="1" customHeight="1" outlineLevel="1" x14ac:dyDescent="0.25">
      <c r="A809" s="675"/>
      <c r="B809" s="676"/>
      <c r="C809" s="679" t="s">
        <v>299</v>
      </c>
      <c r="D809" s="679"/>
      <c r="E809" s="679"/>
      <c r="F809" s="679"/>
      <c r="G809" s="679"/>
      <c r="H809" s="187" t="s">
        <v>64</v>
      </c>
      <c r="I809" s="187" t="s">
        <v>305</v>
      </c>
      <c r="J809" s="187" t="s">
        <v>610</v>
      </c>
      <c r="K809" s="187" t="s">
        <v>622</v>
      </c>
      <c r="L809" s="187" t="s">
        <v>300</v>
      </c>
      <c r="M809" s="458"/>
      <c r="N809" s="256"/>
      <c r="O809" s="256"/>
      <c r="P809" s="256"/>
      <c r="Q809" s="256"/>
      <c r="R809" s="256"/>
      <c r="S809" s="256"/>
      <c r="T809" s="176">
        <v>1</v>
      </c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  <c r="DG809" s="16"/>
      <c r="DH809" s="16"/>
      <c r="DI809" s="16"/>
      <c r="DJ809" s="16"/>
      <c r="DK809" s="16"/>
      <c r="DL809" s="16"/>
      <c r="DM809" s="16"/>
      <c r="DN809" s="16"/>
      <c r="DO809" s="16"/>
      <c r="DP809" s="16"/>
      <c r="DQ809" s="16"/>
      <c r="DR809" s="124"/>
      <c r="DS809" s="124"/>
      <c r="DT809" s="124"/>
      <c r="DU809" s="124"/>
      <c r="DV809" s="124"/>
      <c r="DW809" s="124"/>
      <c r="DX809" s="124"/>
      <c r="DY809" s="124"/>
      <c r="DZ809" s="124"/>
      <c r="EA809" s="124"/>
      <c r="EB809" s="124"/>
      <c r="EC809" s="124"/>
      <c r="ED809" s="124"/>
      <c r="EE809" s="124"/>
      <c r="EF809" s="124"/>
    </row>
    <row r="810" spans="1:136" s="12" customFormat="1" ht="17.25" hidden="1" customHeight="1" outlineLevel="1" x14ac:dyDescent="0.25">
      <c r="A810" s="675"/>
      <c r="B810" s="676"/>
      <c r="C810" s="658" t="s">
        <v>511</v>
      </c>
      <c r="D810" s="659"/>
      <c r="E810" s="659"/>
      <c r="F810" s="659"/>
      <c r="G810" s="660"/>
      <c r="H810" s="187" t="s">
        <v>64</v>
      </c>
      <c r="I810" s="187" t="s">
        <v>305</v>
      </c>
      <c r="J810" s="187" t="s">
        <v>610</v>
      </c>
      <c r="K810" s="187" t="s">
        <v>623</v>
      </c>
      <c r="L810" s="187" t="s">
        <v>510</v>
      </c>
      <c r="M810" s="256"/>
      <c r="N810" s="256"/>
      <c r="O810" s="256"/>
      <c r="P810" s="256"/>
      <c r="Q810" s="256"/>
      <c r="R810" s="256"/>
      <c r="S810" s="256"/>
      <c r="T810" s="176">
        <v>3</v>
      </c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  <c r="DG810" s="16"/>
      <c r="DH810" s="16"/>
      <c r="DI810" s="16"/>
      <c r="DJ810" s="16"/>
      <c r="DK810" s="16"/>
      <c r="DL810" s="16"/>
      <c r="DM810" s="16"/>
      <c r="DN810" s="16"/>
      <c r="DO810" s="16"/>
      <c r="DP810" s="16"/>
      <c r="DQ810" s="16"/>
      <c r="DR810" s="124"/>
      <c r="DS810" s="124"/>
      <c r="DT810" s="124"/>
      <c r="DU810" s="124"/>
      <c r="DV810" s="124"/>
      <c r="DW810" s="124"/>
      <c r="DX810" s="124"/>
      <c r="DY810" s="124"/>
      <c r="DZ810" s="124"/>
      <c r="EA810" s="124"/>
      <c r="EB810" s="124"/>
      <c r="EC810" s="124"/>
      <c r="ED810" s="124"/>
      <c r="EE810" s="124"/>
      <c r="EF810" s="124"/>
    </row>
    <row r="811" spans="1:136" s="12" customFormat="1" ht="17.25" hidden="1" customHeight="1" outlineLevel="1" x14ac:dyDescent="0.25">
      <c r="A811" s="675"/>
      <c r="B811" s="676"/>
      <c r="C811" s="658" t="s">
        <v>185</v>
      </c>
      <c r="D811" s="659"/>
      <c r="E811" s="659"/>
      <c r="F811" s="659"/>
      <c r="G811" s="660"/>
      <c r="H811" s="187" t="s">
        <v>64</v>
      </c>
      <c r="I811" s="187" t="s">
        <v>305</v>
      </c>
      <c r="J811" s="187" t="s">
        <v>610</v>
      </c>
      <c r="K811" s="187" t="s">
        <v>623</v>
      </c>
      <c r="L811" s="187" t="s">
        <v>625</v>
      </c>
      <c r="M811" s="456"/>
      <c r="N811" s="256"/>
      <c r="O811" s="256"/>
      <c r="P811" s="256"/>
      <c r="Q811" s="256"/>
      <c r="R811" s="256"/>
      <c r="S811" s="256"/>
      <c r="T811" s="176">
        <v>3</v>
      </c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  <c r="DG811" s="16"/>
      <c r="DH811" s="16"/>
      <c r="DI811" s="16"/>
      <c r="DJ811" s="16"/>
      <c r="DK811" s="16"/>
      <c r="DL811" s="16"/>
      <c r="DM811" s="16"/>
      <c r="DN811" s="16"/>
      <c r="DO811" s="16"/>
      <c r="DP811" s="16"/>
      <c r="DQ811" s="16"/>
      <c r="DR811" s="124"/>
      <c r="DS811" s="124"/>
      <c r="DT811" s="124"/>
      <c r="DU811" s="124"/>
      <c r="DV811" s="124"/>
      <c r="DW811" s="124"/>
      <c r="DX811" s="124"/>
      <c r="DY811" s="124"/>
      <c r="DZ811" s="124"/>
      <c r="EA811" s="124"/>
      <c r="EB811" s="124"/>
      <c r="EC811" s="124"/>
      <c r="ED811" s="124"/>
      <c r="EE811" s="124"/>
      <c r="EF811" s="124"/>
    </row>
    <row r="812" spans="1:136" s="12" customFormat="1" ht="17.25" hidden="1" customHeight="1" outlineLevel="1" x14ac:dyDescent="0.25">
      <c r="A812" s="675"/>
      <c r="B812" s="676"/>
      <c r="C812" s="658" t="s">
        <v>186</v>
      </c>
      <c r="D812" s="659"/>
      <c r="E812" s="659"/>
      <c r="F812" s="659"/>
      <c r="G812" s="660"/>
      <c r="H812" s="187" t="s">
        <v>64</v>
      </c>
      <c r="I812" s="187" t="s">
        <v>305</v>
      </c>
      <c r="J812" s="187" t="s">
        <v>610</v>
      </c>
      <c r="K812" s="187" t="s">
        <v>623</v>
      </c>
      <c r="L812" s="187" t="s">
        <v>694</v>
      </c>
      <c r="M812" s="457"/>
      <c r="N812" s="256"/>
      <c r="O812" s="256"/>
      <c r="P812" s="256"/>
      <c r="Q812" s="256"/>
      <c r="R812" s="256"/>
      <c r="S812" s="256"/>
      <c r="T812" s="176">
        <v>3</v>
      </c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  <c r="DG812" s="16"/>
      <c r="DH812" s="16"/>
      <c r="DI812" s="16"/>
      <c r="DJ812" s="16"/>
      <c r="DK812" s="16"/>
      <c r="DL812" s="16"/>
      <c r="DM812" s="16"/>
      <c r="DN812" s="16"/>
      <c r="DO812" s="16"/>
      <c r="DP812" s="16"/>
      <c r="DQ812" s="16"/>
      <c r="DR812" s="124"/>
      <c r="DS812" s="124"/>
      <c r="DT812" s="124"/>
      <c r="DU812" s="124"/>
      <c r="DV812" s="124"/>
      <c r="DW812" s="124"/>
      <c r="DX812" s="124"/>
      <c r="DY812" s="124"/>
      <c r="DZ812" s="124"/>
      <c r="EA812" s="124"/>
      <c r="EB812" s="124"/>
      <c r="EC812" s="124"/>
      <c r="ED812" s="124"/>
      <c r="EE812" s="124"/>
      <c r="EF812" s="124"/>
    </row>
    <row r="813" spans="1:136" s="12" customFormat="1" ht="17.25" hidden="1" customHeight="1" outlineLevel="1" x14ac:dyDescent="0.25">
      <c r="A813" s="675"/>
      <c r="B813" s="676"/>
      <c r="C813" s="658" t="s">
        <v>187</v>
      </c>
      <c r="D813" s="659"/>
      <c r="E813" s="659"/>
      <c r="F813" s="659"/>
      <c r="G813" s="660"/>
      <c r="H813" s="187" t="s">
        <v>64</v>
      </c>
      <c r="I813" s="187" t="s">
        <v>305</v>
      </c>
      <c r="J813" s="187" t="s">
        <v>610</v>
      </c>
      <c r="K813" s="187" t="s">
        <v>623</v>
      </c>
      <c r="L813" s="187" t="s">
        <v>351</v>
      </c>
      <c r="M813" s="458"/>
      <c r="N813" s="256"/>
      <c r="O813" s="256"/>
      <c r="P813" s="256"/>
      <c r="Q813" s="256"/>
      <c r="R813" s="256"/>
      <c r="S813" s="256"/>
      <c r="T813" s="176">
        <v>3</v>
      </c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  <c r="DG813" s="16"/>
      <c r="DH813" s="16"/>
      <c r="DI813" s="16"/>
      <c r="DJ813" s="16"/>
      <c r="DK813" s="16"/>
      <c r="DL813" s="16"/>
      <c r="DM813" s="16"/>
      <c r="DN813" s="16"/>
      <c r="DO813" s="16"/>
      <c r="DP813" s="16"/>
      <c r="DQ813" s="16"/>
      <c r="DR813" s="124"/>
      <c r="DS813" s="124"/>
      <c r="DT813" s="124"/>
      <c r="DU813" s="124"/>
      <c r="DV813" s="124"/>
      <c r="DW813" s="124"/>
      <c r="DX813" s="124"/>
      <c r="DY813" s="124"/>
      <c r="DZ813" s="124"/>
      <c r="EA813" s="124"/>
      <c r="EB813" s="124"/>
      <c r="EC813" s="124"/>
      <c r="ED813" s="124"/>
      <c r="EE813" s="124"/>
      <c r="EF813" s="124"/>
    </row>
    <row r="814" spans="1:136" s="12" customFormat="1" ht="17.25" hidden="1" customHeight="1" outlineLevel="1" x14ac:dyDescent="0.25">
      <c r="A814" s="675"/>
      <c r="B814" s="676"/>
      <c r="C814" s="658" t="s">
        <v>624</v>
      </c>
      <c r="D814" s="659"/>
      <c r="E814" s="659"/>
      <c r="F814" s="659"/>
      <c r="G814" s="660"/>
      <c r="H814" s="187" t="s">
        <v>64</v>
      </c>
      <c r="I814" s="187" t="s">
        <v>305</v>
      </c>
      <c r="J814" s="187" t="s">
        <v>610</v>
      </c>
      <c r="K814" s="187" t="s">
        <v>623</v>
      </c>
      <c r="L814" s="187" t="s">
        <v>689</v>
      </c>
      <c r="M814" s="256"/>
      <c r="N814" s="256"/>
      <c r="O814" s="256"/>
      <c r="P814" s="256"/>
      <c r="Q814" s="256"/>
      <c r="R814" s="256"/>
      <c r="S814" s="256"/>
      <c r="T814" s="176">
        <v>3</v>
      </c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  <c r="DG814" s="16"/>
      <c r="DH814" s="16"/>
      <c r="DI814" s="16"/>
      <c r="DJ814" s="16"/>
      <c r="DK814" s="16"/>
      <c r="DL814" s="16"/>
      <c r="DM814" s="16"/>
      <c r="DN814" s="16"/>
      <c r="DO814" s="16"/>
      <c r="DP814" s="16"/>
      <c r="DQ814" s="16"/>
      <c r="DR814" s="124"/>
      <c r="DS814" s="124"/>
      <c r="DT814" s="124"/>
      <c r="DU814" s="124"/>
      <c r="DV814" s="124"/>
      <c r="DW814" s="124"/>
      <c r="DX814" s="124"/>
      <c r="DY814" s="124"/>
      <c r="DZ814" s="124"/>
      <c r="EA814" s="124"/>
      <c r="EB814" s="124"/>
      <c r="EC814" s="124"/>
      <c r="ED814" s="124"/>
      <c r="EE814" s="124"/>
      <c r="EF814" s="124"/>
    </row>
    <row r="815" spans="1:136" s="12" customFormat="1" ht="17.25" hidden="1" customHeight="1" outlineLevel="1" x14ac:dyDescent="0.25">
      <c r="A815" s="677"/>
      <c r="B815" s="678"/>
      <c r="C815" s="658" t="s">
        <v>187</v>
      </c>
      <c r="D815" s="659"/>
      <c r="E815" s="659"/>
      <c r="F815" s="659"/>
      <c r="G815" s="660"/>
      <c r="H815" s="187" t="s">
        <v>64</v>
      </c>
      <c r="I815" s="187" t="s">
        <v>305</v>
      </c>
      <c r="J815" s="187" t="s">
        <v>610</v>
      </c>
      <c r="K815" s="187" t="s">
        <v>211</v>
      </c>
      <c r="L815" s="187" t="s">
        <v>351</v>
      </c>
      <c r="M815" s="256"/>
      <c r="N815" s="256"/>
      <c r="O815" s="256"/>
      <c r="P815" s="256"/>
      <c r="Q815" s="256"/>
      <c r="R815" s="256"/>
      <c r="S815" s="256"/>
      <c r="T815" s="176">
        <v>3</v>
      </c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  <c r="DG815" s="16"/>
      <c r="DH815" s="16"/>
      <c r="DI815" s="16"/>
      <c r="DJ815" s="16"/>
      <c r="DK815" s="16"/>
      <c r="DL815" s="16"/>
      <c r="DM815" s="16"/>
      <c r="DN815" s="16"/>
      <c r="DO815" s="16"/>
      <c r="DP815" s="16"/>
      <c r="DQ815" s="16"/>
      <c r="DR815" s="124"/>
      <c r="DS815" s="124"/>
      <c r="DT815" s="124"/>
      <c r="DU815" s="124"/>
      <c r="DV815" s="124"/>
      <c r="DW815" s="124"/>
      <c r="DX815" s="124"/>
      <c r="DY815" s="124"/>
      <c r="DZ815" s="124"/>
      <c r="EA815" s="124"/>
      <c r="EB815" s="124"/>
      <c r="EC815" s="124"/>
      <c r="ED815" s="124"/>
      <c r="EE815" s="124"/>
      <c r="EF815" s="124"/>
    </row>
    <row r="816" spans="1:136" s="159" customFormat="1" ht="78" customHeight="1" outlineLevel="1" x14ac:dyDescent="0.25">
      <c r="A816" s="684" t="s">
        <v>318</v>
      </c>
      <c r="B816" s="689" t="s">
        <v>1154</v>
      </c>
      <c r="C816" s="643" t="s">
        <v>701</v>
      </c>
      <c r="D816" s="190" t="s">
        <v>688</v>
      </c>
      <c r="E816" s="173" t="s">
        <v>178</v>
      </c>
      <c r="F816" s="174">
        <v>40735</v>
      </c>
      <c r="G816" s="173" t="s">
        <v>321</v>
      </c>
      <c r="H816" s="455" t="s">
        <v>64</v>
      </c>
      <c r="I816" s="455" t="s">
        <v>305</v>
      </c>
      <c r="J816" s="455" t="s">
        <v>702</v>
      </c>
      <c r="K816" s="455"/>
      <c r="L816" s="455"/>
      <c r="M816" s="456">
        <f>M818+M819+M820</f>
        <v>225.8</v>
      </c>
      <c r="N816" s="456"/>
      <c r="O816" s="456"/>
      <c r="P816" s="456"/>
      <c r="Q816" s="456"/>
      <c r="R816" s="456"/>
      <c r="S816" s="456"/>
      <c r="T816" s="480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58"/>
      <c r="BS816" s="158"/>
      <c r="BT816" s="158"/>
      <c r="BU816" s="158"/>
      <c r="BV816" s="158"/>
      <c r="BW816" s="158"/>
      <c r="BX816" s="158"/>
      <c r="BY816" s="158"/>
      <c r="BZ816" s="158"/>
      <c r="CA816" s="158"/>
      <c r="CB816" s="158"/>
      <c r="CC816" s="158"/>
      <c r="CD816" s="158"/>
      <c r="CE816" s="158"/>
      <c r="CF816" s="158"/>
      <c r="CG816" s="158"/>
      <c r="CH816" s="158"/>
      <c r="CI816" s="158"/>
      <c r="CJ816" s="158"/>
      <c r="CK816" s="158"/>
      <c r="CL816" s="158"/>
      <c r="CM816" s="158"/>
      <c r="CN816" s="158"/>
      <c r="CO816" s="158"/>
      <c r="CP816" s="158"/>
      <c r="CQ816" s="158"/>
      <c r="CR816" s="158"/>
      <c r="CS816" s="158"/>
      <c r="CT816" s="158"/>
      <c r="CU816" s="158"/>
      <c r="CV816" s="158"/>
      <c r="CW816" s="158"/>
      <c r="CX816" s="158"/>
      <c r="CY816" s="158"/>
      <c r="CZ816" s="158"/>
      <c r="DA816" s="158"/>
      <c r="DB816" s="158"/>
      <c r="DC816" s="158"/>
      <c r="DD816" s="158"/>
      <c r="DE816" s="158"/>
      <c r="DF816" s="158"/>
      <c r="DG816" s="158"/>
      <c r="DH816" s="158"/>
      <c r="DI816" s="158"/>
      <c r="DJ816" s="158"/>
      <c r="DK816" s="158"/>
      <c r="DL816" s="158"/>
      <c r="DM816" s="158"/>
      <c r="DN816" s="158"/>
      <c r="DO816" s="158"/>
      <c r="DP816" s="158"/>
      <c r="DQ816" s="158"/>
    </row>
    <row r="817" spans="1:136" s="159" customFormat="1" ht="73.5" customHeight="1" outlineLevel="1" x14ac:dyDescent="0.25">
      <c r="A817" s="684"/>
      <c r="B817" s="689"/>
      <c r="C817" s="643"/>
      <c r="D817" s="242" t="s">
        <v>1023</v>
      </c>
      <c r="E817" s="193" t="s">
        <v>178</v>
      </c>
      <c r="F817" s="48" t="s">
        <v>660</v>
      </c>
      <c r="G817" s="48" t="s">
        <v>1018</v>
      </c>
      <c r="H817" s="454"/>
      <c r="I817" s="454"/>
      <c r="J817" s="454"/>
      <c r="K817" s="454"/>
      <c r="L817" s="454"/>
      <c r="M817" s="458"/>
      <c r="N817" s="458"/>
      <c r="O817" s="458"/>
      <c r="P817" s="458"/>
      <c r="Q817" s="458"/>
      <c r="R817" s="458"/>
      <c r="S817" s="458"/>
      <c r="T817" s="482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58"/>
      <c r="BS817" s="158"/>
      <c r="BT817" s="158"/>
      <c r="BU817" s="158"/>
      <c r="BV817" s="158"/>
      <c r="BW817" s="158"/>
      <c r="BX817" s="158"/>
      <c r="BY817" s="158"/>
      <c r="BZ817" s="158"/>
      <c r="CA817" s="158"/>
      <c r="CB817" s="158"/>
      <c r="CC817" s="158"/>
      <c r="CD817" s="158"/>
      <c r="CE817" s="158"/>
      <c r="CF817" s="158"/>
      <c r="CG817" s="158"/>
      <c r="CH817" s="158"/>
      <c r="CI817" s="158"/>
      <c r="CJ817" s="158"/>
      <c r="CK817" s="158"/>
      <c r="CL817" s="158"/>
      <c r="CM817" s="158"/>
      <c r="CN817" s="158"/>
      <c r="CO817" s="158"/>
      <c r="CP817" s="158"/>
      <c r="CQ817" s="158"/>
      <c r="CR817" s="158"/>
      <c r="CS817" s="158"/>
      <c r="CT817" s="158"/>
      <c r="CU817" s="158"/>
      <c r="CV817" s="158"/>
      <c r="CW817" s="158"/>
      <c r="CX817" s="158"/>
      <c r="CY817" s="158"/>
      <c r="CZ817" s="158"/>
      <c r="DA817" s="158"/>
      <c r="DB817" s="158"/>
      <c r="DC817" s="158"/>
      <c r="DD817" s="158"/>
      <c r="DE817" s="158"/>
      <c r="DF817" s="158"/>
      <c r="DG817" s="158"/>
      <c r="DH817" s="158"/>
      <c r="DI817" s="158"/>
      <c r="DJ817" s="158"/>
      <c r="DK817" s="158"/>
      <c r="DL817" s="158"/>
      <c r="DM817" s="158"/>
      <c r="DN817" s="158"/>
      <c r="DO817" s="158"/>
      <c r="DP817" s="158"/>
      <c r="DQ817" s="158"/>
    </row>
    <row r="818" spans="1:136" s="159" customFormat="1" ht="17.25" customHeight="1" outlineLevel="1" x14ac:dyDescent="0.25">
      <c r="A818" s="52"/>
      <c r="B818" s="53"/>
      <c r="C818" s="679" t="s">
        <v>653</v>
      </c>
      <c r="D818" s="679"/>
      <c r="E818" s="679"/>
      <c r="F818" s="679"/>
      <c r="G818" s="679"/>
      <c r="H818" s="187" t="s">
        <v>64</v>
      </c>
      <c r="I818" s="187" t="s">
        <v>305</v>
      </c>
      <c r="J818" s="187" t="s">
        <v>702</v>
      </c>
      <c r="K818" s="187" t="s">
        <v>622</v>
      </c>
      <c r="L818" s="187" t="s">
        <v>751</v>
      </c>
      <c r="M818" s="256">
        <v>140.19999999999999</v>
      </c>
      <c r="N818" s="256"/>
      <c r="O818" s="256"/>
      <c r="P818" s="256"/>
      <c r="Q818" s="256"/>
      <c r="R818" s="256"/>
      <c r="S818" s="256"/>
      <c r="T818" s="176">
        <v>1</v>
      </c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58"/>
      <c r="BS818" s="158"/>
      <c r="BT818" s="158"/>
      <c r="BU818" s="158"/>
      <c r="BV818" s="158"/>
      <c r="BW818" s="158"/>
      <c r="BX818" s="158"/>
      <c r="BY818" s="158"/>
      <c r="BZ818" s="158"/>
      <c r="CA818" s="158"/>
      <c r="CB818" s="158"/>
      <c r="CC818" s="158"/>
      <c r="CD818" s="158"/>
      <c r="CE818" s="158"/>
      <c r="CF818" s="158"/>
      <c r="CG818" s="158"/>
      <c r="CH818" s="158"/>
      <c r="CI818" s="158"/>
      <c r="CJ818" s="158"/>
      <c r="CK818" s="158"/>
      <c r="CL818" s="158"/>
      <c r="CM818" s="158"/>
      <c r="CN818" s="158"/>
      <c r="CO818" s="158"/>
      <c r="CP818" s="158"/>
      <c r="CQ818" s="158"/>
      <c r="CR818" s="158"/>
      <c r="CS818" s="158"/>
      <c r="CT818" s="158"/>
      <c r="CU818" s="158"/>
      <c r="CV818" s="158"/>
      <c r="CW818" s="158"/>
      <c r="CX818" s="158"/>
      <c r="CY818" s="158"/>
      <c r="CZ818" s="158"/>
      <c r="DA818" s="158"/>
      <c r="DB818" s="158"/>
      <c r="DC818" s="158"/>
      <c r="DD818" s="158"/>
      <c r="DE818" s="158"/>
      <c r="DF818" s="158"/>
      <c r="DG818" s="158"/>
      <c r="DH818" s="158"/>
      <c r="DI818" s="158"/>
      <c r="DJ818" s="158"/>
      <c r="DK818" s="158"/>
      <c r="DL818" s="158"/>
      <c r="DM818" s="158"/>
      <c r="DN818" s="158"/>
      <c r="DO818" s="158"/>
      <c r="DP818" s="158"/>
      <c r="DQ818" s="158"/>
    </row>
    <row r="819" spans="1:136" s="159" customFormat="1" ht="24" customHeight="1" outlineLevel="1" x14ac:dyDescent="0.25">
      <c r="A819" s="30"/>
      <c r="B819" s="31"/>
      <c r="C819" s="679" t="s">
        <v>443</v>
      </c>
      <c r="D819" s="679"/>
      <c r="E819" s="679"/>
      <c r="F819" s="679"/>
      <c r="G819" s="679"/>
      <c r="H819" s="187" t="s">
        <v>64</v>
      </c>
      <c r="I819" s="187" t="s">
        <v>305</v>
      </c>
      <c r="J819" s="187" t="s">
        <v>702</v>
      </c>
      <c r="K819" s="187" t="s">
        <v>566</v>
      </c>
      <c r="L819" s="187" t="s">
        <v>751</v>
      </c>
      <c r="M819" s="256">
        <v>42.3</v>
      </c>
      <c r="N819" s="256"/>
      <c r="O819" s="256"/>
      <c r="P819" s="256"/>
      <c r="Q819" s="256"/>
      <c r="R819" s="256"/>
      <c r="S819" s="256"/>
      <c r="T819" s="176">
        <v>1</v>
      </c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58"/>
      <c r="BS819" s="158"/>
      <c r="BT819" s="158"/>
      <c r="BU819" s="158"/>
      <c r="BV819" s="158"/>
      <c r="BW819" s="158"/>
      <c r="BX819" s="158"/>
      <c r="BY819" s="158"/>
      <c r="BZ819" s="158"/>
      <c r="CA819" s="158"/>
      <c r="CB819" s="158"/>
      <c r="CC819" s="158"/>
      <c r="CD819" s="158"/>
      <c r="CE819" s="158"/>
      <c r="CF819" s="158"/>
      <c r="CG819" s="158"/>
      <c r="CH819" s="158"/>
      <c r="CI819" s="158"/>
      <c r="CJ819" s="158"/>
      <c r="CK819" s="158"/>
      <c r="CL819" s="158"/>
      <c r="CM819" s="158"/>
      <c r="CN819" s="158"/>
      <c r="CO819" s="158"/>
      <c r="CP819" s="158"/>
      <c r="CQ819" s="158"/>
      <c r="CR819" s="158"/>
      <c r="CS819" s="158"/>
      <c r="CT819" s="158"/>
      <c r="CU819" s="158"/>
      <c r="CV819" s="158"/>
      <c r="CW819" s="158"/>
      <c r="CX819" s="158"/>
      <c r="CY819" s="158"/>
      <c r="CZ819" s="158"/>
      <c r="DA819" s="158"/>
      <c r="DB819" s="158"/>
      <c r="DC819" s="158"/>
      <c r="DD819" s="158"/>
      <c r="DE819" s="158"/>
      <c r="DF819" s="158"/>
      <c r="DG819" s="158"/>
      <c r="DH819" s="158"/>
      <c r="DI819" s="158"/>
      <c r="DJ819" s="158"/>
      <c r="DK819" s="158"/>
      <c r="DL819" s="158"/>
      <c r="DM819" s="158"/>
      <c r="DN819" s="158"/>
      <c r="DO819" s="158"/>
      <c r="DP819" s="158"/>
      <c r="DQ819" s="158"/>
    </row>
    <row r="820" spans="1:136" s="159" customFormat="1" ht="17.25" customHeight="1" outlineLevel="1" x14ac:dyDescent="0.25">
      <c r="A820" s="30"/>
      <c r="B820" s="31"/>
      <c r="C820" s="658" t="s">
        <v>679</v>
      </c>
      <c r="D820" s="659"/>
      <c r="E820" s="659"/>
      <c r="F820" s="659"/>
      <c r="G820" s="660"/>
      <c r="H820" s="187" t="s">
        <v>64</v>
      </c>
      <c r="I820" s="187" t="s">
        <v>305</v>
      </c>
      <c r="J820" s="187" t="s">
        <v>702</v>
      </c>
      <c r="K820" s="187" t="s">
        <v>623</v>
      </c>
      <c r="L820" s="187" t="s">
        <v>751</v>
      </c>
      <c r="M820" s="256">
        <v>43.3</v>
      </c>
      <c r="N820" s="256"/>
      <c r="O820" s="256"/>
      <c r="P820" s="256"/>
      <c r="Q820" s="256"/>
      <c r="R820" s="256"/>
      <c r="S820" s="256"/>
      <c r="T820" s="176">
        <v>3</v>
      </c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58"/>
      <c r="BS820" s="158"/>
      <c r="BT820" s="158"/>
      <c r="BU820" s="158"/>
      <c r="BV820" s="158"/>
      <c r="BW820" s="158"/>
      <c r="BX820" s="158"/>
      <c r="BY820" s="158"/>
      <c r="BZ820" s="158"/>
      <c r="CA820" s="158"/>
      <c r="CB820" s="158"/>
      <c r="CC820" s="158"/>
      <c r="CD820" s="158"/>
      <c r="CE820" s="158"/>
      <c r="CF820" s="158"/>
      <c r="CG820" s="158"/>
      <c r="CH820" s="158"/>
      <c r="CI820" s="158"/>
      <c r="CJ820" s="158"/>
      <c r="CK820" s="158"/>
      <c r="CL820" s="158"/>
      <c r="CM820" s="158"/>
      <c r="CN820" s="158"/>
      <c r="CO820" s="158"/>
      <c r="CP820" s="158"/>
      <c r="CQ820" s="158"/>
      <c r="CR820" s="158"/>
      <c r="CS820" s="158"/>
      <c r="CT820" s="158"/>
      <c r="CU820" s="158"/>
      <c r="CV820" s="158"/>
      <c r="CW820" s="158"/>
      <c r="CX820" s="158"/>
      <c r="CY820" s="158"/>
      <c r="CZ820" s="158"/>
      <c r="DA820" s="158"/>
      <c r="DB820" s="158"/>
      <c r="DC820" s="158"/>
      <c r="DD820" s="158"/>
      <c r="DE820" s="158"/>
      <c r="DF820" s="158"/>
      <c r="DG820" s="158"/>
      <c r="DH820" s="158"/>
      <c r="DI820" s="158"/>
      <c r="DJ820" s="158"/>
      <c r="DK820" s="158"/>
      <c r="DL820" s="158"/>
      <c r="DM820" s="158"/>
      <c r="DN820" s="158"/>
      <c r="DO820" s="158"/>
      <c r="DP820" s="158"/>
      <c r="DQ820" s="158"/>
    </row>
    <row r="821" spans="1:136" s="159" customFormat="1" ht="17.25" hidden="1" customHeight="1" outlineLevel="1" x14ac:dyDescent="0.25">
      <c r="A821" s="30"/>
      <c r="B821" s="31"/>
      <c r="C821" s="658" t="s">
        <v>679</v>
      </c>
      <c r="D821" s="659"/>
      <c r="E821" s="659"/>
      <c r="F821" s="659"/>
      <c r="G821" s="660"/>
      <c r="H821" s="187" t="s">
        <v>64</v>
      </c>
      <c r="I821" s="187" t="s">
        <v>305</v>
      </c>
      <c r="J821" s="187" t="s">
        <v>702</v>
      </c>
      <c r="K821" s="187" t="s">
        <v>623</v>
      </c>
      <c r="L821" s="187" t="s">
        <v>751</v>
      </c>
      <c r="M821" s="256"/>
      <c r="N821" s="256"/>
      <c r="O821" s="256"/>
      <c r="P821" s="256"/>
      <c r="Q821" s="256"/>
      <c r="R821" s="256"/>
      <c r="S821" s="256"/>
      <c r="T821" s="176">
        <v>3</v>
      </c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58"/>
      <c r="BS821" s="158"/>
      <c r="BT821" s="158"/>
      <c r="BU821" s="158"/>
      <c r="BV821" s="158"/>
      <c r="BW821" s="158"/>
      <c r="BX821" s="158"/>
      <c r="BY821" s="158"/>
      <c r="BZ821" s="158"/>
      <c r="CA821" s="158"/>
      <c r="CB821" s="158"/>
      <c r="CC821" s="158"/>
      <c r="CD821" s="158"/>
      <c r="CE821" s="158"/>
      <c r="CF821" s="158"/>
      <c r="CG821" s="158"/>
      <c r="CH821" s="158"/>
      <c r="CI821" s="158"/>
      <c r="CJ821" s="158"/>
      <c r="CK821" s="158"/>
      <c r="CL821" s="158"/>
      <c r="CM821" s="158"/>
      <c r="CN821" s="158"/>
      <c r="CO821" s="158"/>
      <c r="CP821" s="158"/>
      <c r="CQ821" s="158"/>
      <c r="CR821" s="158"/>
      <c r="CS821" s="158"/>
      <c r="CT821" s="158"/>
      <c r="CU821" s="158"/>
      <c r="CV821" s="158"/>
      <c r="CW821" s="158"/>
      <c r="CX821" s="158"/>
      <c r="CY821" s="158"/>
      <c r="CZ821" s="158"/>
      <c r="DA821" s="158"/>
      <c r="DB821" s="158"/>
      <c r="DC821" s="158"/>
      <c r="DD821" s="158"/>
      <c r="DE821" s="158"/>
      <c r="DF821" s="158"/>
      <c r="DG821" s="158"/>
      <c r="DH821" s="158"/>
      <c r="DI821" s="158"/>
      <c r="DJ821" s="158"/>
      <c r="DK821" s="158"/>
      <c r="DL821" s="158"/>
      <c r="DM821" s="158"/>
      <c r="DN821" s="158"/>
      <c r="DO821" s="158"/>
      <c r="DP821" s="158"/>
      <c r="DQ821" s="158"/>
    </row>
    <row r="822" spans="1:136" s="159" customFormat="1" ht="17.25" hidden="1" customHeight="1" outlineLevel="1" x14ac:dyDescent="0.25">
      <c r="A822" s="30"/>
      <c r="B822" s="31"/>
      <c r="C822" s="658" t="s">
        <v>679</v>
      </c>
      <c r="D822" s="659"/>
      <c r="E822" s="659"/>
      <c r="F822" s="659"/>
      <c r="G822" s="660"/>
      <c r="H822" s="187" t="s">
        <v>64</v>
      </c>
      <c r="I822" s="187" t="s">
        <v>305</v>
      </c>
      <c r="J822" s="187" t="s">
        <v>702</v>
      </c>
      <c r="K822" s="187" t="s">
        <v>623</v>
      </c>
      <c r="L822" s="187" t="s">
        <v>751</v>
      </c>
      <c r="M822" s="265"/>
      <c r="N822" s="256"/>
      <c r="O822" s="256"/>
      <c r="P822" s="256"/>
      <c r="Q822" s="256"/>
      <c r="R822" s="256"/>
      <c r="S822" s="256"/>
      <c r="T822" s="176">
        <v>3</v>
      </c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58"/>
      <c r="BS822" s="158"/>
      <c r="BT822" s="158"/>
      <c r="BU822" s="158"/>
      <c r="BV822" s="158"/>
      <c r="BW822" s="158"/>
      <c r="BX822" s="158"/>
      <c r="BY822" s="158"/>
      <c r="BZ822" s="158"/>
      <c r="CA822" s="158"/>
      <c r="CB822" s="158"/>
      <c r="CC822" s="158"/>
      <c r="CD822" s="158"/>
      <c r="CE822" s="158"/>
      <c r="CF822" s="158"/>
      <c r="CG822" s="158"/>
      <c r="CH822" s="158"/>
      <c r="CI822" s="158"/>
      <c r="CJ822" s="158"/>
      <c r="CK822" s="158"/>
      <c r="CL822" s="158"/>
      <c r="CM822" s="158"/>
      <c r="CN822" s="158"/>
      <c r="CO822" s="158"/>
      <c r="CP822" s="158"/>
      <c r="CQ822" s="158"/>
      <c r="CR822" s="158"/>
      <c r="CS822" s="158"/>
      <c r="CT822" s="158"/>
      <c r="CU822" s="158"/>
      <c r="CV822" s="158"/>
      <c r="CW822" s="158"/>
      <c r="CX822" s="158"/>
      <c r="CY822" s="158"/>
      <c r="CZ822" s="158"/>
      <c r="DA822" s="158"/>
      <c r="DB822" s="158"/>
      <c r="DC822" s="158"/>
      <c r="DD822" s="158"/>
      <c r="DE822" s="158"/>
      <c r="DF822" s="158"/>
      <c r="DG822" s="158"/>
      <c r="DH822" s="158"/>
      <c r="DI822" s="158"/>
      <c r="DJ822" s="158"/>
      <c r="DK822" s="158"/>
      <c r="DL822" s="158"/>
      <c r="DM822" s="158"/>
      <c r="DN822" s="158"/>
      <c r="DO822" s="158"/>
      <c r="DP822" s="158"/>
      <c r="DQ822" s="158"/>
    </row>
    <row r="823" spans="1:136" s="159" customFormat="1" ht="17.25" hidden="1" customHeight="1" outlineLevel="1" x14ac:dyDescent="0.25">
      <c r="A823" s="30"/>
      <c r="B823" s="31"/>
      <c r="C823" s="658" t="s">
        <v>679</v>
      </c>
      <c r="D823" s="659"/>
      <c r="E823" s="659"/>
      <c r="F823" s="659"/>
      <c r="G823" s="660"/>
      <c r="H823" s="187" t="s">
        <v>64</v>
      </c>
      <c r="I823" s="187" t="s">
        <v>305</v>
      </c>
      <c r="J823" s="187" t="s">
        <v>702</v>
      </c>
      <c r="K823" s="187" t="s">
        <v>623</v>
      </c>
      <c r="L823" s="187" t="s">
        <v>751</v>
      </c>
      <c r="M823" s="259"/>
      <c r="N823" s="256"/>
      <c r="O823" s="256"/>
      <c r="P823" s="256"/>
      <c r="Q823" s="256"/>
      <c r="R823" s="256"/>
      <c r="S823" s="256"/>
      <c r="T823" s="176">
        <v>3</v>
      </c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58"/>
      <c r="BS823" s="158"/>
      <c r="BT823" s="158"/>
      <c r="BU823" s="158"/>
      <c r="BV823" s="158"/>
      <c r="BW823" s="158"/>
      <c r="BX823" s="158"/>
      <c r="BY823" s="158"/>
      <c r="BZ823" s="158"/>
      <c r="CA823" s="158"/>
      <c r="CB823" s="158"/>
      <c r="CC823" s="158"/>
      <c r="CD823" s="158"/>
      <c r="CE823" s="158"/>
      <c r="CF823" s="158"/>
      <c r="CG823" s="158"/>
      <c r="CH823" s="158"/>
      <c r="CI823" s="158"/>
      <c r="CJ823" s="158"/>
      <c r="CK823" s="158"/>
      <c r="CL823" s="158"/>
      <c r="CM823" s="158"/>
      <c r="CN823" s="158"/>
      <c r="CO823" s="158"/>
      <c r="CP823" s="158"/>
      <c r="CQ823" s="158"/>
      <c r="CR823" s="158"/>
      <c r="CS823" s="158"/>
      <c r="CT823" s="158"/>
      <c r="CU823" s="158"/>
      <c r="CV823" s="158"/>
      <c r="CW823" s="158"/>
      <c r="CX823" s="158"/>
      <c r="CY823" s="158"/>
      <c r="CZ823" s="158"/>
      <c r="DA823" s="158"/>
      <c r="DB823" s="158"/>
      <c r="DC823" s="158"/>
      <c r="DD823" s="158"/>
      <c r="DE823" s="158"/>
      <c r="DF823" s="158"/>
      <c r="DG823" s="158"/>
      <c r="DH823" s="158"/>
      <c r="DI823" s="158"/>
      <c r="DJ823" s="158"/>
      <c r="DK823" s="158"/>
      <c r="DL823" s="158"/>
      <c r="DM823" s="158"/>
      <c r="DN823" s="158"/>
      <c r="DO823" s="158"/>
      <c r="DP823" s="158"/>
      <c r="DQ823" s="158"/>
    </row>
    <row r="824" spans="1:136" s="159" customFormat="1" ht="17.25" customHeight="1" outlineLevel="1" x14ac:dyDescent="0.25">
      <c r="A824" s="32"/>
      <c r="B824" s="33"/>
      <c r="C824" s="658" t="s">
        <v>445</v>
      </c>
      <c r="D824" s="659"/>
      <c r="E824" s="659"/>
      <c r="F824" s="659"/>
      <c r="G824" s="660"/>
      <c r="H824" s="187" t="s">
        <v>64</v>
      </c>
      <c r="I824" s="187" t="s">
        <v>305</v>
      </c>
      <c r="J824" s="187" t="s">
        <v>702</v>
      </c>
      <c r="K824" s="187" t="s">
        <v>211</v>
      </c>
      <c r="L824" s="187" t="s">
        <v>751</v>
      </c>
      <c r="M824" s="259"/>
      <c r="N824" s="256"/>
      <c r="O824" s="256"/>
      <c r="P824" s="256"/>
      <c r="Q824" s="256"/>
      <c r="R824" s="256"/>
      <c r="S824" s="256"/>
      <c r="T824" s="176">
        <v>3</v>
      </c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58"/>
      <c r="BS824" s="158"/>
      <c r="BT824" s="158"/>
      <c r="BU824" s="158"/>
      <c r="BV824" s="158"/>
      <c r="BW824" s="158"/>
      <c r="BX824" s="158"/>
      <c r="BY824" s="158"/>
      <c r="BZ824" s="158"/>
      <c r="CA824" s="158"/>
      <c r="CB824" s="158"/>
      <c r="CC824" s="158"/>
      <c r="CD824" s="158"/>
      <c r="CE824" s="158"/>
      <c r="CF824" s="158"/>
      <c r="CG824" s="158"/>
      <c r="CH824" s="158"/>
      <c r="CI824" s="158"/>
      <c r="CJ824" s="158"/>
      <c r="CK824" s="158"/>
      <c r="CL824" s="158"/>
      <c r="CM824" s="158"/>
      <c r="CN824" s="158"/>
      <c r="CO824" s="158"/>
      <c r="CP824" s="158"/>
      <c r="CQ824" s="158"/>
      <c r="CR824" s="158"/>
      <c r="CS824" s="158"/>
      <c r="CT824" s="158"/>
      <c r="CU824" s="158"/>
      <c r="CV824" s="158"/>
      <c r="CW824" s="158"/>
      <c r="CX824" s="158"/>
      <c r="CY824" s="158"/>
      <c r="CZ824" s="158"/>
      <c r="DA824" s="158"/>
      <c r="DB824" s="158"/>
      <c r="DC824" s="158"/>
      <c r="DD824" s="158"/>
      <c r="DE824" s="158"/>
      <c r="DF824" s="158"/>
      <c r="DG824" s="158"/>
      <c r="DH824" s="158"/>
      <c r="DI824" s="158"/>
      <c r="DJ824" s="158"/>
      <c r="DK824" s="158"/>
      <c r="DL824" s="158"/>
      <c r="DM824" s="158"/>
      <c r="DN824" s="158"/>
      <c r="DO824" s="158"/>
      <c r="DP824" s="158"/>
      <c r="DQ824" s="158"/>
    </row>
    <row r="825" spans="1:136" s="159" customFormat="1" ht="169.5" hidden="1" customHeight="1" outlineLevel="1" x14ac:dyDescent="0.25">
      <c r="A825" s="187" t="s">
        <v>318</v>
      </c>
      <c r="B825" s="185" t="s">
        <v>686</v>
      </c>
      <c r="C825" s="211" t="s">
        <v>493</v>
      </c>
      <c r="D825" s="39" t="s">
        <v>734</v>
      </c>
      <c r="E825" s="189" t="s">
        <v>178</v>
      </c>
      <c r="F825" s="40">
        <v>39416</v>
      </c>
      <c r="G825" s="189" t="s">
        <v>321</v>
      </c>
      <c r="H825" s="187" t="s">
        <v>180</v>
      </c>
      <c r="I825" s="187" t="s">
        <v>322</v>
      </c>
      <c r="J825" s="187" t="s">
        <v>283</v>
      </c>
      <c r="K825" s="187"/>
      <c r="L825" s="187"/>
      <c r="M825" s="259"/>
      <c r="N825" s="256"/>
      <c r="O825" s="256"/>
      <c r="P825" s="256"/>
      <c r="Q825" s="256"/>
      <c r="R825" s="256"/>
      <c r="S825" s="256"/>
      <c r="T825" s="17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58"/>
      <c r="BS825" s="158"/>
      <c r="BT825" s="158"/>
      <c r="BU825" s="158"/>
      <c r="BV825" s="158"/>
      <c r="BW825" s="158"/>
      <c r="BX825" s="158"/>
      <c r="BY825" s="158"/>
      <c r="BZ825" s="158"/>
      <c r="CA825" s="158"/>
      <c r="CB825" s="158"/>
      <c r="CC825" s="158"/>
      <c r="CD825" s="158"/>
      <c r="CE825" s="158"/>
      <c r="CF825" s="158"/>
      <c r="CG825" s="158"/>
      <c r="CH825" s="158"/>
      <c r="CI825" s="158"/>
      <c r="CJ825" s="158"/>
      <c r="CK825" s="158"/>
      <c r="CL825" s="158"/>
      <c r="CM825" s="158"/>
      <c r="CN825" s="158"/>
      <c r="CO825" s="158"/>
      <c r="CP825" s="158"/>
      <c r="CQ825" s="158"/>
      <c r="CR825" s="158"/>
      <c r="CS825" s="158"/>
      <c r="CT825" s="158"/>
      <c r="CU825" s="158"/>
      <c r="CV825" s="158"/>
      <c r="CW825" s="158"/>
      <c r="CX825" s="158"/>
      <c r="CY825" s="158"/>
      <c r="CZ825" s="158"/>
      <c r="DA825" s="158"/>
      <c r="DB825" s="158"/>
      <c r="DC825" s="158"/>
      <c r="DD825" s="158"/>
      <c r="DE825" s="158"/>
      <c r="DF825" s="158"/>
      <c r="DG825" s="158"/>
      <c r="DH825" s="158"/>
      <c r="DI825" s="158"/>
      <c r="DJ825" s="158"/>
      <c r="DK825" s="158"/>
      <c r="DL825" s="158"/>
      <c r="DM825" s="158"/>
      <c r="DN825" s="158"/>
      <c r="DO825" s="158"/>
      <c r="DP825" s="158"/>
      <c r="DQ825" s="158"/>
    </row>
    <row r="826" spans="1:136" s="159" customFormat="1" ht="17.25" hidden="1" customHeight="1" outlineLevel="1" x14ac:dyDescent="0.25">
      <c r="A826" s="101"/>
      <c r="B826" s="102"/>
      <c r="C826" s="658" t="s">
        <v>186</v>
      </c>
      <c r="D826" s="659"/>
      <c r="E826" s="659"/>
      <c r="F826" s="659"/>
      <c r="G826" s="660"/>
      <c r="H826" s="187" t="s">
        <v>180</v>
      </c>
      <c r="I826" s="187" t="s">
        <v>322</v>
      </c>
      <c r="J826" s="187" t="s">
        <v>283</v>
      </c>
      <c r="K826" s="187" t="s">
        <v>623</v>
      </c>
      <c r="L826" s="187" t="s">
        <v>694</v>
      </c>
      <c r="M826" s="259"/>
      <c r="N826" s="256"/>
      <c r="O826" s="256"/>
      <c r="P826" s="256"/>
      <c r="Q826" s="256"/>
      <c r="R826" s="256"/>
      <c r="S826" s="256"/>
      <c r="T826" s="176">
        <v>2</v>
      </c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58"/>
      <c r="BS826" s="158"/>
      <c r="BT826" s="158"/>
      <c r="BU826" s="158"/>
      <c r="BV826" s="158"/>
      <c r="BW826" s="158"/>
      <c r="BX826" s="158"/>
      <c r="BY826" s="158"/>
      <c r="BZ826" s="158"/>
      <c r="CA826" s="158"/>
      <c r="CB826" s="158"/>
      <c r="CC826" s="158"/>
      <c r="CD826" s="158"/>
      <c r="CE826" s="158"/>
      <c r="CF826" s="158"/>
      <c r="CG826" s="158"/>
      <c r="CH826" s="158"/>
      <c r="CI826" s="158"/>
      <c r="CJ826" s="158"/>
      <c r="CK826" s="158"/>
      <c r="CL826" s="158"/>
      <c r="CM826" s="158"/>
      <c r="CN826" s="158"/>
      <c r="CO826" s="158"/>
      <c r="CP826" s="158"/>
      <c r="CQ826" s="158"/>
      <c r="CR826" s="158"/>
      <c r="CS826" s="158"/>
      <c r="CT826" s="158"/>
      <c r="CU826" s="158"/>
      <c r="CV826" s="158"/>
      <c r="CW826" s="158"/>
      <c r="CX826" s="158"/>
      <c r="CY826" s="158"/>
      <c r="CZ826" s="158"/>
      <c r="DA826" s="158"/>
      <c r="DB826" s="158"/>
      <c r="DC826" s="158"/>
      <c r="DD826" s="158"/>
      <c r="DE826" s="158"/>
      <c r="DF826" s="158"/>
      <c r="DG826" s="158"/>
      <c r="DH826" s="158"/>
      <c r="DI826" s="158"/>
      <c r="DJ826" s="158"/>
      <c r="DK826" s="158"/>
      <c r="DL826" s="158"/>
      <c r="DM826" s="158"/>
      <c r="DN826" s="158"/>
      <c r="DO826" s="158"/>
      <c r="DP826" s="158"/>
      <c r="DQ826" s="158"/>
    </row>
    <row r="827" spans="1:136" s="159" customFormat="1" ht="17.25" customHeight="1" outlineLevel="1" x14ac:dyDescent="0.25">
      <c r="A827" s="101"/>
      <c r="B827" s="102"/>
      <c r="C827" s="182" t="s">
        <v>585</v>
      </c>
      <c r="D827" s="183"/>
      <c r="E827" s="183"/>
      <c r="F827" s="183"/>
      <c r="G827" s="184"/>
      <c r="H827" s="187" t="s">
        <v>64</v>
      </c>
      <c r="I827" s="187" t="s">
        <v>305</v>
      </c>
      <c r="J827" s="187" t="s">
        <v>702</v>
      </c>
      <c r="K827" s="187" t="s">
        <v>780</v>
      </c>
      <c r="L827" s="187" t="s">
        <v>751</v>
      </c>
      <c r="M827" s="37"/>
      <c r="N827" s="256"/>
      <c r="O827" s="256"/>
      <c r="P827" s="256"/>
      <c r="Q827" s="256"/>
      <c r="R827" s="256"/>
      <c r="S827" s="256"/>
      <c r="T827" s="17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58"/>
      <c r="BS827" s="158"/>
      <c r="BT827" s="158"/>
      <c r="BU827" s="158"/>
      <c r="BV827" s="158"/>
      <c r="BW827" s="158"/>
      <c r="BX827" s="158"/>
      <c r="BY827" s="158"/>
      <c r="BZ827" s="158"/>
      <c r="CA827" s="158"/>
      <c r="CB827" s="158"/>
      <c r="CC827" s="158"/>
      <c r="CD827" s="158"/>
      <c r="CE827" s="158"/>
      <c r="CF827" s="158"/>
      <c r="CG827" s="158"/>
      <c r="CH827" s="158"/>
      <c r="CI827" s="158"/>
      <c r="CJ827" s="158"/>
      <c r="CK827" s="158"/>
      <c r="CL827" s="158"/>
      <c r="CM827" s="158"/>
      <c r="CN827" s="158"/>
      <c r="CO827" s="158"/>
      <c r="CP827" s="158"/>
      <c r="CQ827" s="158"/>
      <c r="CR827" s="158"/>
      <c r="CS827" s="158"/>
      <c r="CT827" s="158"/>
      <c r="CU827" s="158"/>
      <c r="CV827" s="158"/>
      <c r="CW827" s="158"/>
      <c r="CX827" s="158"/>
      <c r="CY827" s="158"/>
      <c r="CZ827" s="158"/>
      <c r="DA827" s="158"/>
      <c r="DB827" s="158"/>
      <c r="DC827" s="158"/>
      <c r="DD827" s="158"/>
      <c r="DE827" s="158"/>
      <c r="DF827" s="158"/>
      <c r="DG827" s="158"/>
      <c r="DH827" s="158"/>
      <c r="DI827" s="158"/>
      <c r="DJ827" s="158"/>
      <c r="DK827" s="158"/>
      <c r="DL827" s="158"/>
      <c r="DM827" s="158"/>
      <c r="DN827" s="158"/>
      <c r="DO827" s="158"/>
      <c r="DP827" s="158"/>
      <c r="DQ827" s="158"/>
    </row>
    <row r="828" spans="1:136" s="9" customFormat="1" ht="180.75" hidden="1" customHeight="1" outlineLevel="1" x14ac:dyDescent="0.25">
      <c r="A828" s="187" t="s">
        <v>318</v>
      </c>
      <c r="B828" s="185" t="s">
        <v>883</v>
      </c>
      <c r="C828" s="39" t="s">
        <v>703</v>
      </c>
      <c r="D828" s="39" t="s">
        <v>734</v>
      </c>
      <c r="E828" s="189" t="s">
        <v>178</v>
      </c>
      <c r="F828" s="40">
        <v>39416</v>
      </c>
      <c r="G828" s="189" t="s">
        <v>321</v>
      </c>
      <c r="H828" s="187" t="s">
        <v>180</v>
      </c>
      <c r="I828" s="187" t="s">
        <v>322</v>
      </c>
      <c r="J828" s="187" t="s">
        <v>704</v>
      </c>
      <c r="K828" s="187"/>
      <c r="L828" s="187"/>
      <c r="M828" s="256"/>
      <c r="N828" s="256"/>
      <c r="O828" s="256"/>
      <c r="P828" s="256"/>
      <c r="Q828" s="256"/>
      <c r="R828" s="256"/>
      <c r="S828" s="256"/>
      <c r="T828" s="17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  <c r="DG828" s="16"/>
      <c r="DH828" s="16"/>
      <c r="DI828" s="16"/>
      <c r="DJ828" s="16"/>
      <c r="DK828" s="16"/>
      <c r="DL828" s="16"/>
      <c r="DM828" s="16"/>
      <c r="DN828" s="16"/>
      <c r="DO828" s="16"/>
      <c r="DP828" s="16"/>
      <c r="DQ828" s="16"/>
      <c r="DR828" s="124"/>
      <c r="DS828" s="124"/>
      <c r="DT828" s="124"/>
      <c r="DU828" s="124"/>
      <c r="DV828" s="124"/>
      <c r="DW828" s="124"/>
      <c r="DX828" s="124"/>
      <c r="DY828" s="124"/>
      <c r="DZ828" s="124"/>
      <c r="EA828" s="124"/>
      <c r="EB828" s="124"/>
      <c r="EC828" s="124"/>
      <c r="ED828" s="124"/>
      <c r="EE828" s="124"/>
      <c r="EF828" s="124"/>
    </row>
    <row r="829" spans="1:136" s="9" customFormat="1" ht="29.25" hidden="1" customHeight="1" outlineLevel="1" x14ac:dyDescent="0.25">
      <c r="A829" s="677"/>
      <c r="B829" s="678"/>
      <c r="C829" s="658" t="s">
        <v>574</v>
      </c>
      <c r="D829" s="659"/>
      <c r="E829" s="659"/>
      <c r="F829" s="659"/>
      <c r="G829" s="660"/>
      <c r="H829" s="187" t="s">
        <v>180</v>
      </c>
      <c r="I829" s="187" t="s">
        <v>322</v>
      </c>
      <c r="J829" s="187" t="s">
        <v>704</v>
      </c>
      <c r="K829" s="187" t="s">
        <v>623</v>
      </c>
      <c r="L829" s="187" t="s">
        <v>751</v>
      </c>
      <c r="M829" s="147"/>
      <c r="N829" s="256"/>
      <c r="O829" s="256"/>
      <c r="P829" s="256"/>
      <c r="Q829" s="256"/>
      <c r="R829" s="256"/>
      <c r="S829" s="256"/>
      <c r="T829" s="176">
        <v>2</v>
      </c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  <c r="DG829" s="16"/>
      <c r="DH829" s="16"/>
      <c r="DI829" s="16"/>
      <c r="DJ829" s="16"/>
      <c r="DK829" s="16"/>
      <c r="DL829" s="16"/>
      <c r="DM829" s="16"/>
      <c r="DN829" s="16"/>
      <c r="DO829" s="16"/>
      <c r="DP829" s="16"/>
      <c r="DQ829" s="16"/>
      <c r="DR829" s="124"/>
      <c r="DS829" s="124"/>
      <c r="DT829" s="124"/>
      <c r="DU829" s="124"/>
      <c r="DV829" s="124"/>
      <c r="DW829" s="124"/>
      <c r="DX829" s="124"/>
      <c r="DY829" s="124"/>
      <c r="DZ829" s="124"/>
      <c r="EA829" s="124"/>
      <c r="EB829" s="124"/>
      <c r="EC829" s="124"/>
      <c r="ED829" s="124"/>
      <c r="EE829" s="124"/>
      <c r="EF829" s="124"/>
    </row>
    <row r="830" spans="1:136" s="7" customFormat="1" ht="24" hidden="1" customHeight="1" outlineLevel="1" x14ac:dyDescent="0.25">
      <c r="A830" s="639"/>
      <c r="B830" s="640"/>
      <c r="C830" s="658" t="s">
        <v>333</v>
      </c>
      <c r="D830" s="659"/>
      <c r="E830" s="659"/>
      <c r="F830" s="659"/>
      <c r="G830" s="660"/>
      <c r="H830" s="187" t="s">
        <v>180</v>
      </c>
      <c r="I830" s="187" t="s">
        <v>322</v>
      </c>
      <c r="J830" s="187" t="s">
        <v>704</v>
      </c>
      <c r="K830" s="187" t="s">
        <v>489</v>
      </c>
      <c r="L830" s="187" t="s">
        <v>751</v>
      </c>
      <c r="M830" s="256"/>
      <c r="N830" s="256"/>
      <c r="O830" s="256"/>
      <c r="P830" s="256"/>
      <c r="Q830" s="256"/>
      <c r="R830" s="256"/>
      <c r="S830" s="256"/>
      <c r="T830" s="17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  <c r="DG830" s="16"/>
      <c r="DH830" s="16"/>
      <c r="DI830" s="16"/>
      <c r="DJ830" s="16"/>
      <c r="DK830" s="16"/>
      <c r="DL830" s="16"/>
      <c r="DM830" s="16"/>
      <c r="DN830" s="16"/>
      <c r="DO830" s="16"/>
      <c r="DP830" s="16"/>
      <c r="DQ830" s="16"/>
      <c r="DR830" s="124"/>
      <c r="DS830" s="124"/>
      <c r="DT830" s="124"/>
      <c r="DU830" s="124"/>
      <c r="DV830" s="124"/>
      <c r="DW830" s="124"/>
      <c r="DX830" s="124"/>
      <c r="DY830" s="124"/>
      <c r="DZ830" s="124"/>
      <c r="EA830" s="124"/>
      <c r="EB830" s="124"/>
      <c r="EC830" s="124"/>
      <c r="ED830" s="124"/>
      <c r="EE830" s="124"/>
      <c r="EF830" s="124"/>
    </row>
    <row r="831" spans="1:136" s="12" customFormat="1" ht="111" hidden="1" customHeight="1" x14ac:dyDescent="0.25">
      <c r="A831" s="187" t="s">
        <v>318</v>
      </c>
      <c r="B831" s="185" t="s">
        <v>545</v>
      </c>
      <c r="C831" s="186" t="s">
        <v>752</v>
      </c>
      <c r="D831" s="66" t="s">
        <v>100</v>
      </c>
      <c r="E831" s="189" t="s">
        <v>178</v>
      </c>
      <c r="F831" s="40">
        <v>41640</v>
      </c>
      <c r="G831" s="40">
        <v>42369</v>
      </c>
      <c r="H831" s="187" t="s">
        <v>182</v>
      </c>
      <c r="I831" s="187" t="s">
        <v>322</v>
      </c>
      <c r="J831" s="187" t="s">
        <v>611</v>
      </c>
      <c r="K831" s="187"/>
      <c r="L831" s="187"/>
      <c r="M831" s="456"/>
      <c r="N831" s="256">
        <f>N832+N833</f>
        <v>0</v>
      </c>
      <c r="O831" s="256">
        <f>O832+O833</f>
        <v>0</v>
      </c>
      <c r="P831" s="256"/>
      <c r="Q831" s="256"/>
      <c r="R831" s="256"/>
      <c r="S831" s="256"/>
      <c r="T831" s="17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  <c r="DG831" s="16"/>
      <c r="DH831" s="16"/>
      <c r="DI831" s="16"/>
      <c r="DJ831" s="16"/>
      <c r="DK831" s="16"/>
      <c r="DL831" s="16"/>
      <c r="DM831" s="16"/>
      <c r="DN831" s="16"/>
      <c r="DO831" s="16"/>
      <c r="DP831" s="16"/>
      <c r="DQ831" s="16"/>
      <c r="DR831" s="124"/>
      <c r="DS831" s="124"/>
      <c r="DT831" s="124"/>
      <c r="DU831" s="124"/>
      <c r="DV831" s="124"/>
      <c r="DW831" s="124"/>
      <c r="DX831" s="124"/>
      <c r="DY831" s="124"/>
      <c r="DZ831" s="124"/>
      <c r="EA831" s="124"/>
      <c r="EB831" s="124"/>
      <c r="EC831" s="124"/>
      <c r="ED831" s="124"/>
      <c r="EE831" s="124"/>
      <c r="EF831" s="124"/>
    </row>
    <row r="832" spans="1:136" s="12" customFormat="1" ht="18" hidden="1" customHeight="1" x14ac:dyDescent="0.25">
      <c r="A832" s="723"/>
      <c r="B832" s="724"/>
      <c r="C832" s="586" t="s">
        <v>187</v>
      </c>
      <c r="D832" s="687"/>
      <c r="E832" s="687"/>
      <c r="F832" s="687"/>
      <c r="G832" s="688"/>
      <c r="H832" s="187" t="s">
        <v>182</v>
      </c>
      <c r="I832" s="187" t="s">
        <v>322</v>
      </c>
      <c r="J832" s="187" t="s">
        <v>611</v>
      </c>
      <c r="K832" s="187" t="s">
        <v>623</v>
      </c>
      <c r="L832" s="187" t="s">
        <v>351</v>
      </c>
      <c r="M832" s="458"/>
      <c r="N832" s="256">
        <v>0</v>
      </c>
      <c r="O832" s="256">
        <v>0</v>
      </c>
      <c r="P832" s="256"/>
      <c r="Q832" s="256"/>
      <c r="R832" s="256"/>
      <c r="S832" s="256"/>
      <c r="T832" s="176">
        <v>3</v>
      </c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  <c r="DG832" s="16"/>
      <c r="DH832" s="16"/>
      <c r="DI832" s="16"/>
      <c r="DJ832" s="16"/>
      <c r="DK832" s="16"/>
      <c r="DL832" s="16"/>
      <c r="DM832" s="16"/>
      <c r="DN832" s="16"/>
      <c r="DO832" s="16"/>
      <c r="DP832" s="16"/>
      <c r="DQ832" s="16"/>
      <c r="DR832" s="124"/>
      <c r="DS832" s="124"/>
      <c r="DT832" s="124"/>
      <c r="DU832" s="124"/>
      <c r="DV832" s="124"/>
      <c r="DW832" s="124"/>
      <c r="DX832" s="124"/>
      <c r="DY832" s="124"/>
      <c r="DZ832" s="124"/>
      <c r="EA832" s="124"/>
      <c r="EB832" s="124"/>
      <c r="EC832" s="124"/>
      <c r="ED832" s="124"/>
      <c r="EE832" s="124"/>
      <c r="EF832" s="124"/>
    </row>
    <row r="833" spans="1:136" s="12" customFormat="1" ht="18" hidden="1" customHeight="1" x14ac:dyDescent="0.25">
      <c r="A833" s="677"/>
      <c r="B833" s="678"/>
      <c r="C833" s="586" t="s">
        <v>188</v>
      </c>
      <c r="D833" s="687"/>
      <c r="E833" s="687"/>
      <c r="F833" s="687"/>
      <c r="G833" s="688"/>
      <c r="H833" s="187" t="s">
        <v>182</v>
      </c>
      <c r="I833" s="187" t="s">
        <v>322</v>
      </c>
      <c r="J833" s="187" t="s">
        <v>611</v>
      </c>
      <c r="K833" s="187" t="s">
        <v>623</v>
      </c>
      <c r="L833" s="187" t="s">
        <v>352</v>
      </c>
      <c r="M833" s="256"/>
      <c r="N833" s="256">
        <v>0</v>
      </c>
      <c r="O833" s="256">
        <v>0</v>
      </c>
      <c r="P833" s="256"/>
      <c r="Q833" s="256"/>
      <c r="R833" s="256"/>
      <c r="S833" s="256"/>
      <c r="T833" s="176">
        <v>3</v>
      </c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  <c r="DG833" s="16"/>
      <c r="DH833" s="16"/>
      <c r="DI833" s="16"/>
      <c r="DJ833" s="16"/>
      <c r="DK833" s="16"/>
      <c r="DL833" s="16"/>
      <c r="DM833" s="16"/>
      <c r="DN833" s="16"/>
      <c r="DO833" s="16"/>
      <c r="DP833" s="16"/>
      <c r="DQ833" s="16"/>
      <c r="DR833" s="124"/>
      <c r="DS833" s="124"/>
      <c r="DT833" s="124"/>
      <c r="DU833" s="124"/>
      <c r="DV833" s="124"/>
      <c r="DW833" s="124"/>
      <c r="DX833" s="124"/>
      <c r="DY833" s="124"/>
      <c r="DZ833" s="124"/>
      <c r="EA833" s="124"/>
      <c r="EB833" s="124"/>
      <c r="EC833" s="124"/>
      <c r="ED833" s="124"/>
      <c r="EE833" s="124"/>
      <c r="EF833" s="124"/>
    </row>
    <row r="834" spans="1:136" s="157" customFormat="1" ht="180.75" customHeight="1" outlineLevel="1" x14ac:dyDescent="0.25">
      <c r="A834" s="187" t="s">
        <v>318</v>
      </c>
      <c r="B834" s="185" t="s">
        <v>1155</v>
      </c>
      <c r="C834" s="39" t="s">
        <v>703</v>
      </c>
      <c r="D834" s="39" t="s">
        <v>734</v>
      </c>
      <c r="E834" s="189" t="s">
        <v>178</v>
      </c>
      <c r="F834" s="40">
        <v>39416</v>
      </c>
      <c r="G834" s="189" t="s">
        <v>321</v>
      </c>
      <c r="H834" s="187" t="s">
        <v>180</v>
      </c>
      <c r="I834" s="187" t="s">
        <v>322</v>
      </c>
      <c r="J834" s="187" t="s">
        <v>848</v>
      </c>
      <c r="K834" s="187"/>
      <c r="L834" s="187"/>
      <c r="M834" s="146">
        <f t="shared" ref="M834:S834" si="87">M835</f>
        <v>24.9</v>
      </c>
      <c r="N834" s="256">
        <f t="shared" si="87"/>
        <v>26.9</v>
      </c>
      <c r="O834" s="256">
        <f t="shared" si="87"/>
        <v>26.727499999999999</v>
      </c>
      <c r="P834" s="256">
        <f t="shared" si="87"/>
        <v>33.1</v>
      </c>
      <c r="Q834" s="256">
        <f t="shared" si="87"/>
        <v>29.8</v>
      </c>
      <c r="R834" s="256">
        <f t="shared" si="87"/>
        <v>29.8</v>
      </c>
      <c r="S834" s="256">
        <f t="shared" si="87"/>
        <v>29.8</v>
      </c>
      <c r="T834" s="17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56"/>
      <c r="BS834" s="156"/>
      <c r="BT834" s="156"/>
      <c r="BU834" s="156"/>
      <c r="BV834" s="156"/>
      <c r="BW834" s="156"/>
      <c r="BX834" s="156"/>
      <c r="BY834" s="156"/>
      <c r="BZ834" s="156"/>
      <c r="CA834" s="156"/>
      <c r="CB834" s="156"/>
      <c r="CC834" s="156"/>
      <c r="CD834" s="156"/>
      <c r="CE834" s="156"/>
      <c r="CF834" s="156"/>
      <c r="CG834" s="156"/>
      <c r="CH834" s="156"/>
      <c r="CI834" s="156"/>
      <c r="CJ834" s="156"/>
      <c r="CK834" s="156"/>
      <c r="CL834" s="156"/>
      <c r="CM834" s="156"/>
      <c r="CN834" s="156"/>
      <c r="CO834" s="156"/>
      <c r="CP834" s="156"/>
      <c r="CQ834" s="156"/>
      <c r="CR834" s="156"/>
      <c r="CS834" s="156"/>
      <c r="CT834" s="156"/>
      <c r="CU834" s="156"/>
      <c r="CV834" s="156"/>
      <c r="CW834" s="156"/>
      <c r="CX834" s="156"/>
      <c r="CY834" s="156"/>
      <c r="CZ834" s="156"/>
      <c r="DA834" s="156"/>
      <c r="DB834" s="156"/>
      <c r="DC834" s="156"/>
      <c r="DD834" s="156"/>
      <c r="DE834" s="156"/>
      <c r="DF834" s="156"/>
      <c r="DG834" s="156"/>
      <c r="DH834" s="156"/>
      <c r="DI834" s="156"/>
      <c r="DJ834" s="156"/>
      <c r="DK834" s="156"/>
      <c r="DL834" s="156"/>
      <c r="DM834" s="156"/>
      <c r="DN834" s="156"/>
      <c r="DO834" s="156"/>
      <c r="DP834" s="156"/>
      <c r="DQ834" s="156"/>
    </row>
    <row r="835" spans="1:136" s="157" customFormat="1" ht="29.25" customHeight="1" outlineLevel="1" x14ac:dyDescent="0.25">
      <c r="A835" s="677"/>
      <c r="B835" s="678"/>
      <c r="C835" s="658" t="s">
        <v>928</v>
      </c>
      <c r="D835" s="659"/>
      <c r="E835" s="659"/>
      <c r="F835" s="659"/>
      <c r="G835" s="660"/>
      <c r="H835" s="187" t="s">
        <v>180</v>
      </c>
      <c r="I835" s="187" t="s">
        <v>322</v>
      </c>
      <c r="J835" s="187" t="s">
        <v>848</v>
      </c>
      <c r="K835" s="187" t="s">
        <v>623</v>
      </c>
      <c r="L835" s="187" t="s">
        <v>751</v>
      </c>
      <c r="M835" s="260">
        <v>24.9</v>
      </c>
      <c r="N835" s="256">
        <v>26.9</v>
      </c>
      <c r="O835" s="256">
        <v>26.727499999999999</v>
      </c>
      <c r="P835" s="256">
        <v>33.1</v>
      </c>
      <c r="Q835" s="256">
        <v>29.8</v>
      </c>
      <c r="R835" s="256">
        <v>29.8</v>
      </c>
      <c r="S835" s="256">
        <v>29.8</v>
      </c>
      <c r="T835" s="176">
        <v>2</v>
      </c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56"/>
      <c r="BS835" s="156"/>
      <c r="BT835" s="156"/>
      <c r="BU835" s="156"/>
      <c r="BV835" s="156"/>
      <c r="BW835" s="156"/>
      <c r="BX835" s="156"/>
      <c r="BY835" s="156"/>
      <c r="BZ835" s="156"/>
      <c r="CA835" s="156"/>
      <c r="CB835" s="156"/>
      <c r="CC835" s="156"/>
      <c r="CD835" s="156"/>
      <c r="CE835" s="156"/>
      <c r="CF835" s="156"/>
      <c r="CG835" s="156"/>
      <c r="CH835" s="156"/>
      <c r="CI835" s="156"/>
      <c r="CJ835" s="156"/>
      <c r="CK835" s="156"/>
      <c r="CL835" s="156"/>
      <c r="CM835" s="156"/>
      <c r="CN835" s="156"/>
      <c r="CO835" s="156"/>
      <c r="CP835" s="156"/>
      <c r="CQ835" s="156"/>
      <c r="CR835" s="156"/>
      <c r="CS835" s="156"/>
      <c r="CT835" s="156"/>
      <c r="CU835" s="156"/>
      <c r="CV835" s="156"/>
      <c r="CW835" s="156"/>
      <c r="CX835" s="156"/>
      <c r="CY835" s="156"/>
      <c r="CZ835" s="156"/>
      <c r="DA835" s="156"/>
      <c r="DB835" s="156"/>
      <c r="DC835" s="156"/>
      <c r="DD835" s="156"/>
      <c r="DE835" s="156"/>
      <c r="DF835" s="156"/>
      <c r="DG835" s="156"/>
      <c r="DH835" s="156"/>
      <c r="DI835" s="156"/>
      <c r="DJ835" s="156"/>
      <c r="DK835" s="156"/>
      <c r="DL835" s="156"/>
      <c r="DM835" s="156"/>
      <c r="DN835" s="156"/>
      <c r="DO835" s="156"/>
      <c r="DP835" s="156"/>
      <c r="DQ835" s="156"/>
    </row>
    <row r="836" spans="1:136" s="157" customFormat="1" ht="75.75" customHeight="1" x14ac:dyDescent="0.25">
      <c r="A836" s="187" t="s">
        <v>318</v>
      </c>
      <c r="B836" s="185" t="s">
        <v>1156</v>
      </c>
      <c r="C836" s="186" t="s">
        <v>705</v>
      </c>
      <c r="D836" s="242" t="s">
        <v>1024</v>
      </c>
      <c r="E836" s="193" t="s">
        <v>178</v>
      </c>
      <c r="F836" s="48" t="s">
        <v>660</v>
      </c>
      <c r="G836" s="48" t="s">
        <v>1018</v>
      </c>
      <c r="H836" s="187" t="s">
        <v>182</v>
      </c>
      <c r="I836" s="187" t="s">
        <v>322</v>
      </c>
      <c r="J836" s="187" t="s">
        <v>706</v>
      </c>
      <c r="K836" s="187"/>
      <c r="L836" s="187"/>
      <c r="M836" s="146">
        <f>M837</f>
        <v>60</v>
      </c>
      <c r="N836" s="256">
        <f>N837</f>
        <v>60</v>
      </c>
      <c r="O836" s="256">
        <f>O837</f>
        <v>60</v>
      </c>
      <c r="P836" s="256">
        <f>P837</f>
        <v>80</v>
      </c>
      <c r="Q836" s="256"/>
      <c r="R836" s="256"/>
      <c r="S836" s="256"/>
      <c r="T836" s="17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56"/>
      <c r="BS836" s="156"/>
      <c r="BT836" s="156"/>
      <c r="BU836" s="156"/>
      <c r="BV836" s="156"/>
      <c r="BW836" s="156"/>
      <c r="BX836" s="156"/>
      <c r="BY836" s="156"/>
      <c r="BZ836" s="156"/>
      <c r="CA836" s="156"/>
      <c r="CB836" s="156"/>
      <c r="CC836" s="156"/>
      <c r="CD836" s="156"/>
      <c r="CE836" s="156"/>
      <c r="CF836" s="156"/>
      <c r="CG836" s="156"/>
      <c r="CH836" s="156"/>
      <c r="CI836" s="156"/>
      <c r="CJ836" s="156"/>
      <c r="CK836" s="156"/>
      <c r="CL836" s="156"/>
      <c r="CM836" s="156"/>
      <c r="CN836" s="156"/>
      <c r="CO836" s="156"/>
      <c r="CP836" s="156"/>
      <c r="CQ836" s="156"/>
      <c r="CR836" s="156"/>
      <c r="CS836" s="156"/>
      <c r="CT836" s="156"/>
      <c r="CU836" s="156"/>
      <c r="CV836" s="156"/>
      <c r="CW836" s="156"/>
      <c r="CX836" s="156"/>
      <c r="CY836" s="156"/>
      <c r="CZ836" s="156"/>
      <c r="DA836" s="156"/>
      <c r="DB836" s="156"/>
      <c r="DC836" s="156"/>
      <c r="DD836" s="156"/>
      <c r="DE836" s="156"/>
      <c r="DF836" s="156"/>
      <c r="DG836" s="156"/>
      <c r="DH836" s="156"/>
      <c r="DI836" s="156"/>
      <c r="DJ836" s="156"/>
      <c r="DK836" s="156"/>
      <c r="DL836" s="156"/>
      <c r="DM836" s="156"/>
      <c r="DN836" s="156"/>
      <c r="DO836" s="156"/>
      <c r="DP836" s="156"/>
      <c r="DQ836" s="156"/>
    </row>
    <row r="837" spans="1:136" s="157" customFormat="1" ht="43.5" customHeight="1" x14ac:dyDescent="0.25">
      <c r="A837" s="723"/>
      <c r="B837" s="724"/>
      <c r="C837" s="658" t="s">
        <v>928</v>
      </c>
      <c r="D837" s="659"/>
      <c r="E837" s="659"/>
      <c r="F837" s="659"/>
      <c r="G837" s="660"/>
      <c r="H837" s="187" t="s">
        <v>182</v>
      </c>
      <c r="I837" s="187" t="s">
        <v>322</v>
      </c>
      <c r="J837" s="187" t="s">
        <v>706</v>
      </c>
      <c r="K837" s="187" t="s">
        <v>623</v>
      </c>
      <c r="L837" s="187" t="s">
        <v>751</v>
      </c>
      <c r="M837" s="256">
        <v>60</v>
      </c>
      <c r="N837" s="256">
        <v>60</v>
      </c>
      <c r="O837" s="256">
        <v>60</v>
      </c>
      <c r="P837" s="256">
        <v>80</v>
      </c>
      <c r="Q837" s="256"/>
      <c r="R837" s="256"/>
      <c r="S837" s="256"/>
      <c r="T837" s="176">
        <v>3</v>
      </c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56"/>
      <c r="BS837" s="156"/>
      <c r="BT837" s="156"/>
      <c r="BU837" s="156"/>
      <c r="BV837" s="156"/>
      <c r="BW837" s="156"/>
      <c r="BX837" s="156"/>
      <c r="BY837" s="156"/>
      <c r="BZ837" s="156"/>
      <c r="CA837" s="156"/>
      <c r="CB837" s="156"/>
      <c r="CC837" s="156"/>
      <c r="CD837" s="156"/>
      <c r="CE837" s="156"/>
      <c r="CF837" s="156"/>
      <c r="CG837" s="156"/>
      <c r="CH837" s="156"/>
      <c r="CI837" s="156"/>
      <c r="CJ837" s="156"/>
      <c r="CK837" s="156"/>
      <c r="CL837" s="156"/>
      <c r="CM837" s="156"/>
      <c r="CN837" s="156"/>
      <c r="CO837" s="156"/>
      <c r="CP837" s="156"/>
      <c r="CQ837" s="156"/>
      <c r="CR837" s="156"/>
      <c r="CS837" s="156"/>
      <c r="CT837" s="156"/>
      <c r="CU837" s="156"/>
      <c r="CV837" s="156"/>
      <c r="CW837" s="156"/>
      <c r="CX837" s="156"/>
      <c r="CY837" s="156"/>
      <c r="CZ837" s="156"/>
      <c r="DA837" s="156"/>
      <c r="DB837" s="156"/>
      <c r="DC837" s="156"/>
      <c r="DD837" s="156"/>
      <c r="DE837" s="156"/>
      <c r="DF837" s="156"/>
      <c r="DG837" s="156"/>
      <c r="DH837" s="156"/>
      <c r="DI837" s="156"/>
      <c r="DJ837" s="156"/>
      <c r="DK837" s="156"/>
      <c r="DL837" s="156"/>
      <c r="DM837" s="156"/>
      <c r="DN837" s="156"/>
      <c r="DO837" s="156"/>
      <c r="DP837" s="156"/>
      <c r="DQ837" s="156"/>
    </row>
    <row r="838" spans="1:136" s="157" customFormat="1" ht="84.75" customHeight="1" outlineLevel="1" x14ac:dyDescent="0.25">
      <c r="A838" s="187" t="s">
        <v>318</v>
      </c>
      <c r="B838" s="185" t="s">
        <v>1072</v>
      </c>
      <c r="C838" s="181" t="s">
        <v>671</v>
      </c>
      <c r="D838" s="242" t="s">
        <v>1019</v>
      </c>
      <c r="E838" s="193" t="s">
        <v>178</v>
      </c>
      <c r="F838" s="48" t="s">
        <v>660</v>
      </c>
      <c r="G838" s="48" t="s">
        <v>1018</v>
      </c>
      <c r="H838" s="187" t="s">
        <v>182</v>
      </c>
      <c r="I838" s="187" t="s">
        <v>322</v>
      </c>
      <c r="J838" s="187" t="s">
        <v>672</v>
      </c>
      <c r="K838" s="212"/>
      <c r="L838" s="187"/>
      <c r="M838" s="254">
        <f>M839</f>
        <v>40</v>
      </c>
      <c r="N838" s="253">
        <f>N839</f>
        <v>40</v>
      </c>
      <c r="O838" s="253">
        <f>O839</f>
        <v>40</v>
      </c>
      <c r="P838" s="259">
        <f>P839</f>
        <v>0</v>
      </c>
      <c r="Q838" s="259"/>
      <c r="R838" s="259"/>
      <c r="S838" s="259"/>
      <c r="T838" s="171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56"/>
      <c r="BS838" s="156"/>
      <c r="BT838" s="156"/>
      <c r="BU838" s="156"/>
      <c r="BV838" s="156"/>
      <c r="BW838" s="156"/>
      <c r="BX838" s="156"/>
      <c r="BY838" s="156"/>
      <c r="BZ838" s="156"/>
      <c r="CA838" s="156"/>
      <c r="CB838" s="156"/>
      <c r="CC838" s="156"/>
      <c r="CD838" s="156"/>
      <c r="CE838" s="156"/>
      <c r="CF838" s="156"/>
      <c r="CG838" s="156"/>
      <c r="CH838" s="156"/>
      <c r="CI838" s="156"/>
      <c r="CJ838" s="156"/>
      <c r="CK838" s="156"/>
      <c r="CL838" s="156"/>
      <c r="CM838" s="156"/>
      <c r="CN838" s="156"/>
      <c r="CO838" s="156"/>
      <c r="CP838" s="156"/>
      <c r="CQ838" s="156"/>
      <c r="CR838" s="156"/>
      <c r="CS838" s="156"/>
      <c r="CT838" s="156"/>
      <c r="CU838" s="156"/>
      <c r="CV838" s="156"/>
      <c r="CW838" s="156"/>
      <c r="CX838" s="156"/>
      <c r="CY838" s="156"/>
      <c r="CZ838" s="156"/>
      <c r="DA838" s="156"/>
      <c r="DB838" s="156"/>
      <c r="DC838" s="156"/>
      <c r="DD838" s="156"/>
      <c r="DE838" s="156"/>
      <c r="DF838" s="156"/>
      <c r="DG838" s="156"/>
      <c r="DH838" s="156"/>
      <c r="DI838" s="156"/>
      <c r="DJ838" s="156"/>
      <c r="DK838" s="156"/>
      <c r="DL838" s="156"/>
      <c r="DM838" s="156"/>
      <c r="DN838" s="156"/>
      <c r="DO838" s="156"/>
      <c r="DP838" s="156"/>
      <c r="DQ838" s="156"/>
    </row>
    <row r="839" spans="1:136" s="8" customFormat="1" ht="19.5" customHeight="1" outlineLevel="1" x14ac:dyDescent="0.25">
      <c r="A839" s="666"/>
      <c r="B839" s="667"/>
      <c r="C839" s="688" t="s">
        <v>574</v>
      </c>
      <c r="D839" s="679"/>
      <c r="E839" s="679"/>
      <c r="F839" s="679"/>
      <c r="G839" s="679"/>
      <c r="H839" s="187" t="s">
        <v>182</v>
      </c>
      <c r="I839" s="187" t="s">
        <v>322</v>
      </c>
      <c r="J839" s="187" t="s">
        <v>672</v>
      </c>
      <c r="K839" s="212" t="s">
        <v>623</v>
      </c>
      <c r="L839" s="187" t="s">
        <v>751</v>
      </c>
      <c r="M839" s="256">
        <v>40</v>
      </c>
      <c r="N839" s="253">
        <v>40</v>
      </c>
      <c r="O839" s="253">
        <v>40</v>
      </c>
      <c r="P839" s="259"/>
      <c r="Q839" s="259"/>
      <c r="R839" s="259"/>
      <c r="S839" s="259"/>
      <c r="T839" s="171">
        <v>3</v>
      </c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  <c r="DG839" s="16"/>
      <c r="DH839" s="16"/>
      <c r="DI839" s="16"/>
      <c r="DJ839" s="16"/>
      <c r="DK839" s="16"/>
      <c r="DL839" s="16"/>
      <c r="DM839" s="16"/>
      <c r="DN839" s="16"/>
      <c r="DO839" s="16"/>
      <c r="DP839" s="16"/>
      <c r="DQ839" s="16"/>
      <c r="DR839" s="124"/>
      <c r="DS839" s="124"/>
      <c r="DT839" s="124"/>
      <c r="DU839" s="124"/>
      <c r="DV839" s="124"/>
      <c r="DW839" s="124"/>
      <c r="DX839" s="124"/>
      <c r="DY839" s="124"/>
      <c r="DZ839" s="124"/>
      <c r="EA839" s="124"/>
      <c r="EB839" s="124"/>
      <c r="EC839" s="124"/>
      <c r="ED839" s="124"/>
      <c r="EE839" s="124"/>
      <c r="EF839" s="124"/>
    </row>
    <row r="840" spans="1:136" s="12" customFormat="1" ht="24" hidden="1" customHeight="1" outlineLevel="1" x14ac:dyDescent="0.25">
      <c r="A840" s="641">
        <v>603</v>
      </c>
      <c r="B840" s="641" t="s">
        <v>773</v>
      </c>
      <c r="C840" s="670" t="s">
        <v>257</v>
      </c>
      <c r="D840" s="646" t="s">
        <v>620</v>
      </c>
      <c r="E840" s="648" t="s">
        <v>178</v>
      </c>
      <c r="F840" s="650">
        <v>38686</v>
      </c>
      <c r="G840" s="648" t="s">
        <v>321</v>
      </c>
      <c r="H840" s="455" t="s">
        <v>317</v>
      </c>
      <c r="I840" s="455" t="s">
        <v>303</v>
      </c>
      <c r="J840" s="455" t="s">
        <v>612</v>
      </c>
      <c r="K840" s="455"/>
      <c r="L840" s="455"/>
      <c r="M840" s="456"/>
      <c r="N840" s="456">
        <f>N844</f>
        <v>0</v>
      </c>
      <c r="O840" s="456">
        <f>O844</f>
        <v>0</v>
      </c>
      <c r="P840" s="462"/>
      <c r="Q840" s="462"/>
      <c r="R840" s="462"/>
      <c r="S840" s="462"/>
      <c r="T840" s="480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24"/>
      <c r="DS840" s="124"/>
      <c r="DT840" s="124"/>
      <c r="DU840" s="124"/>
      <c r="DV840" s="124"/>
      <c r="DW840" s="124"/>
      <c r="DX840" s="124"/>
      <c r="DY840" s="124"/>
      <c r="DZ840" s="124"/>
      <c r="EA840" s="124"/>
      <c r="EB840" s="124"/>
      <c r="EC840" s="124"/>
      <c r="ED840" s="124"/>
      <c r="EE840" s="124"/>
      <c r="EF840" s="124"/>
    </row>
    <row r="841" spans="1:136" s="12" customFormat="1" ht="26.25" hidden="1" customHeight="1" outlineLevel="1" x14ac:dyDescent="0.25">
      <c r="A841" s="705"/>
      <c r="B841" s="705"/>
      <c r="C841" s="728"/>
      <c r="D841" s="725"/>
      <c r="E841" s="726"/>
      <c r="F841" s="727"/>
      <c r="G841" s="726"/>
      <c r="H841" s="453"/>
      <c r="I841" s="453"/>
      <c r="J841" s="453"/>
      <c r="K841" s="453"/>
      <c r="L841" s="453"/>
      <c r="M841" s="458"/>
      <c r="N841" s="457"/>
      <c r="O841" s="457"/>
      <c r="P841" s="463"/>
      <c r="Q841" s="463"/>
      <c r="R841" s="463"/>
      <c r="S841" s="463"/>
      <c r="T841" s="481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  <c r="DG841" s="16"/>
      <c r="DH841" s="16"/>
      <c r="DI841" s="16"/>
      <c r="DJ841" s="16"/>
      <c r="DK841" s="16"/>
      <c r="DL841" s="16"/>
      <c r="DM841" s="16"/>
      <c r="DN841" s="16"/>
      <c r="DO841" s="16"/>
      <c r="DP841" s="16"/>
      <c r="DQ841" s="16"/>
      <c r="DR841" s="124"/>
      <c r="DS841" s="124"/>
      <c r="DT841" s="124"/>
      <c r="DU841" s="124"/>
      <c r="DV841" s="124"/>
      <c r="DW841" s="124"/>
      <c r="DX841" s="124"/>
      <c r="DY841" s="124"/>
      <c r="DZ841" s="124"/>
      <c r="EA841" s="124"/>
      <c r="EB841" s="124"/>
      <c r="EC841" s="124"/>
      <c r="ED841" s="124"/>
      <c r="EE841" s="124"/>
      <c r="EF841" s="124"/>
    </row>
    <row r="842" spans="1:136" s="12" customFormat="1" ht="16.5" hidden="1" customHeight="1" outlineLevel="1" x14ac:dyDescent="0.25">
      <c r="A842" s="705"/>
      <c r="B842" s="705"/>
      <c r="C842" s="728"/>
      <c r="D842" s="725"/>
      <c r="E842" s="726"/>
      <c r="F842" s="727"/>
      <c r="G842" s="726"/>
      <c r="H842" s="453"/>
      <c r="I842" s="453"/>
      <c r="J842" s="453"/>
      <c r="K842" s="453"/>
      <c r="L842" s="453"/>
      <c r="M842" s="256"/>
      <c r="N842" s="457"/>
      <c r="O842" s="457"/>
      <c r="P842" s="463"/>
      <c r="Q842" s="463"/>
      <c r="R842" s="463"/>
      <c r="S842" s="463"/>
      <c r="T842" s="481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  <c r="DG842" s="16"/>
      <c r="DH842" s="16"/>
      <c r="DI842" s="16"/>
      <c r="DJ842" s="16"/>
      <c r="DK842" s="16"/>
      <c r="DL842" s="16"/>
      <c r="DM842" s="16"/>
      <c r="DN842" s="16"/>
      <c r="DO842" s="16"/>
      <c r="DP842" s="16"/>
      <c r="DQ842" s="16"/>
      <c r="DR842" s="124"/>
      <c r="DS842" s="124"/>
      <c r="DT842" s="124"/>
      <c r="DU842" s="124"/>
      <c r="DV842" s="124"/>
      <c r="DW842" s="124"/>
      <c r="DX842" s="124"/>
      <c r="DY842" s="124"/>
      <c r="DZ842" s="124"/>
      <c r="EA842" s="124"/>
      <c r="EB842" s="124"/>
      <c r="EC842" s="124"/>
      <c r="ED842" s="124"/>
      <c r="EE842" s="124"/>
      <c r="EF842" s="124"/>
    </row>
    <row r="843" spans="1:136" s="12" customFormat="1" ht="65.25" hidden="1" customHeight="1" outlineLevel="1" x14ac:dyDescent="0.25">
      <c r="A843" s="642"/>
      <c r="B843" s="642"/>
      <c r="C843" s="671"/>
      <c r="D843" s="192" t="s">
        <v>753</v>
      </c>
      <c r="E843" s="193" t="s">
        <v>178</v>
      </c>
      <c r="F843" s="194">
        <v>41640</v>
      </c>
      <c r="G843" s="194">
        <v>42369</v>
      </c>
      <c r="H843" s="454"/>
      <c r="I843" s="454"/>
      <c r="J843" s="454"/>
      <c r="K843" s="454"/>
      <c r="L843" s="454"/>
      <c r="M843" s="462"/>
      <c r="N843" s="458"/>
      <c r="O843" s="458"/>
      <c r="P843" s="464"/>
      <c r="Q843" s="464"/>
      <c r="R843" s="464"/>
      <c r="S843" s="464"/>
      <c r="T843" s="482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  <c r="DG843" s="16"/>
      <c r="DH843" s="16"/>
      <c r="DI843" s="16"/>
      <c r="DJ843" s="16"/>
      <c r="DK843" s="16"/>
      <c r="DL843" s="16"/>
      <c r="DM843" s="16"/>
      <c r="DN843" s="16"/>
      <c r="DO843" s="16"/>
      <c r="DP843" s="16"/>
      <c r="DQ843" s="16"/>
      <c r="DR843" s="124"/>
      <c r="DS843" s="124"/>
      <c r="DT843" s="124"/>
      <c r="DU843" s="124"/>
      <c r="DV843" s="124"/>
      <c r="DW843" s="124"/>
      <c r="DX843" s="124"/>
      <c r="DY843" s="124"/>
      <c r="DZ843" s="124"/>
      <c r="EA843" s="124"/>
      <c r="EB843" s="124"/>
      <c r="EC843" s="124"/>
      <c r="ED843" s="124"/>
      <c r="EE843" s="124"/>
      <c r="EF843" s="124"/>
    </row>
    <row r="844" spans="1:136" s="12" customFormat="1" ht="18" hidden="1" customHeight="1" outlineLevel="1" x14ac:dyDescent="0.25">
      <c r="A844" s="692"/>
      <c r="B844" s="692"/>
      <c r="C844" s="688" t="s">
        <v>186</v>
      </c>
      <c r="D844" s="679"/>
      <c r="E844" s="679"/>
      <c r="F844" s="679"/>
      <c r="G844" s="679"/>
      <c r="H844" s="187" t="s">
        <v>317</v>
      </c>
      <c r="I844" s="187" t="s">
        <v>303</v>
      </c>
      <c r="J844" s="212" t="s">
        <v>612</v>
      </c>
      <c r="K844" s="212" t="s">
        <v>623</v>
      </c>
      <c r="L844" s="212" t="s">
        <v>694</v>
      </c>
      <c r="M844" s="464"/>
      <c r="N844" s="253">
        <v>0</v>
      </c>
      <c r="O844" s="253">
        <v>0</v>
      </c>
      <c r="P844" s="259"/>
      <c r="Q844" s="259"/>
      <c r="R844" s="259"/>
      <c r="S844" s="259"/>
      <c r="T844" s="171">
        <v>3</v>
      </c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  <c r="DG844" s="16"/>
      <c r="DH844" s="16"/>
      <c r="DI844" s="16"/>
      <c r="DJ844" s="16"/>
      <c r="DK844" s="16"/>
      <c r="DL844" s="16"/>
      <c r="DM844" s="16"/>
      <c r="DN844" s="16"/>
      <c r="DO844" s="16"/>
      <c r="DP844" s="16"/>
      <c r="DQ844" s="16"/>
      <c r="DR844" s="124"/>
      <c r="DS844" s="124"/>
      <c r="DT844" s="124"/>
      <c r="DU844" s="124"/>
      <c r="DV844" s="124"/>
      <c r="DW844" s="124"/>
      <c r="DX844" s="124"/>
      <c r="DY844" s="124"/>
      <c r="DZ844" s="124"/>
      <c r="EA844" s="124"/>
      <c r="EB844" s="124"/>
      <c r="EC844" s="124"/>
      <c r="ED844" s="124"/>
      <c r="EE844" s="124"/>
      <c r="EF844" s="124"/>
    </row>
    <row r="845" spans="1:136" s="151" customFormat="1" ht="79.5" customHeight="1" outlineLevel="1" x14ac:dyDescent="0.25">
      <c r="A845" s="187" t="s">
        <v>318</v>
      </c>
      <c r="B845" s="185" t="s">
        <v>1157</v>
      </c>
      <c r="C845" s="181" t="s">
        <v>887</v>
      </c>
      <c r="D845" s="242" t="s">
        <v>1024</v>
      </c>
      <c r="E845" s="193" t="s">
        <v>178</v>
      </c>
      <c r="F845" s="48" t="s">
        <v>660</v>
      </c>
      <c r="G845" s="48" t="s">
        <v>1018</v>
      </c>
      <c r="H845" s="187" t="s">
        <v>182</v>
      </c>
      <c r="I845" s="187" t="s">
        <v>303</v>
      </c>
      <c r="J845" s="212" t="s">
        <v>979</v>
      </c>
      <c r="K845" s="212" t="s">
        <v>262</v>
      </c>
      <c r="L845" s="212" t="s">
        <v>751</v>
      </c>
      <c r="M845" s="146"/>
      <c r="N845" s="253"/>
      <c r="O845" s="253"/>
      <c r="P845" s="259"/>
      <c r="Q845" s="259">
        <f>Q846</f>
        <v>90</v>
      </c>
      <c r="R845" s="259">
        <f t="shared" ref="R845:S845" si="88">R846</f>
        <v>0</v>
      </c>
      <c r="S845" s="259">
        <f t="shared" si="88"/>
        <v>0</v>
      </c>
      <c r="T845" s="171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50"/>
      <c r="BS845" s="150"/>
      <c r="BT845" s="150"/>
      <c r="BU845" s="150"/>
      <c r="BV845" s="150"/>
      <c r="BW845" s="150"/>
      <c r="BX845" s="150"/>
      <c r="BY845" s="150"/>
      <c r="BZ845" s="150"/>
      <c r="CA845" s="150"/>
      <c r="CB845" s="150"/>
      <c r="CC845" s="150"/>
      <c r="CD845" s="150"/>
      <c r="CE845" s="150"/>
      <c r="CF845" s="150"/>
      <c r="CG845" s="150"/>
      <c r="CH845" s="150"/>
      <c r="CI845" s="150"/>
      <c r="CJ845" s="150"/>
      <c r="CK845" s="150"/>
      <c r="CL845" s="150"/>
      <c r="CM845" s="150"/>
      <c r="CN845" s="150"/>
      <c r="CO845" s="150"/>
      <c r="CP845" s="150"/>
      <c r="CQ845" s="150"/>
      <c r="CR845" s="150"/>
      <c r="CS845" s="150"/>
      <c r="CT845" s="150"/>
      <c r="CU845" s="150"/>
      <c r="CV845" s="150"/>
      <c r="CW845" s="150"/>
      <c r="CX845" s="150"/>
      <c r="CY845" s="150"/>
      <c r="CZ845" s="150"/>
      <c r="DA845" s="150"/>
      <c r="DB845" s="150"/>
      <c r="DC845" s="150"/>
      <c r="DD845" s="150"/>
      <c r="DE845" s="150"/>
      <c r="DF845" s="150"/>
      <c r="DG845" s="150"/>
      <c r="DH845" s="150"/>
      <c r="DI845" s="150"/>
      <c r="DJ845" s="150"/>
      <c r="DK845" s="150"/>
      <c r="DL845" s="150"/>
      <c r="DM845" s="150"/>
      <c r="DN845" s="150"/>
      <c r="DO845" s="150"/>
      <c r="DP845" s="150"/>
      <c r="DQ845" s="150"/>
    </row>
    <row r="846" spans="1:136" s="151" customFormat="1" ht="31.8" customHeight="1" outlineLevel="2" x14ac:dyDescent="0.25">
      <c r="A846" s="202"/>
      <c r="B846" s="220"/>
      <c r="C846" s="679" t="s">
        <v>332</v>
      </c>
      <c r="D846" s="679"/>
      <c r="E846" s="679"/>
      <c r="F846" s="679"/>
      <c r="G846" s="679"/>
      <c r="H846" s="187" t="s">
        <v>182</v>
      </c>
      <c r="I846" s="187" t="s">
        <v>303</v>
      </c>
      <c r="J846" s="212" t="s">
        <v>979</v>
      </c>
      <c r="K846" s="187" t="s">
        <v>262</v>
      </c>
      <c r="L846" s="187" t="s">
        <v>751</v>
      </c>
      <c r="M846" s="146"/>
      <c r="N846" s="253"/>
      <c r="O846" s="253"/>
      <c r="P846" s="146"/>
      <c r="Q846" s="146">
        <v>90</v>
      </c>
      <c r="R846" s="146">
        <v>0</v>
      </c>
      <c r="S846" s="146">
        <v>0</v>
      </c>
      <c r="T846" s="176">
        <v>3</v>
      </c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50"/>
      <c r="BS846" s="150"/>
      <c r="BT846" s="150"/>
      <c r="BU846" s="150"/>
      <c r="BV846" s="150"/>
      <c r="BW846" s="150"/>
      <c r="BX846" s="150"/>
      <c r="BY846" s="150"/>
      <c r="BZ846" s="150"/>
      <c r="CA846" s="150"/>
      <c r="CB846" s="150"/>
      <c r="CC846" s="150"/>
      <c r="CD846" s="150"/>
      <c r="CE846" s="150"/>
      <c r="CF846" s="150"/>
      <c r="CG846" s="150"/>
      <c r="CH846" s="150"/>
      <c r="CI846" s="150"/>
      <c r="CJ846" s="150"/>
      <c r="CK846" s="150"/>
      <c r="CL846" s="150"/>
      <c r="CM846" s="150"/>
      <c r="CN846" s="150"/>
      <c r="CO846" s="150"/>
      <c r="CP846" s="150"/>
      <c r="CQ846" s="150"/>
      <c r="CR846" s="150"/>
      <c r="CS846" s="150"/>
      <c r="CT846" s="150"/>
      <c r="CU846" s="150"/>
      <c r="CV846" s="150"/>
      <c r="CW846" s="150"/>
      <c r="CX846" s="150"/>
      <c r="CY846" s="150"/>
      <c r="CZ846" s="150"/>
      <c r="DA846" s="150"/>
      <c r="DB846" s="150"/>
      <c r="DC846" s="150"/>
      <c r="DD846" s="150"/>
      <c r="DE846" s="150"/>
      <c r="DF846" s="150"/>
      <c r="DG846" s="150"/>
      <c r="DH846" s="150"/>
      <c r="DI846" s="150"/>
      <c r="DJ846" s="150"/>
      <c r="DK846" s="150"/>
      <c r="DL846" s="150"/>
      <c r="DM846" s="150"/>
      <c r="DN846" s="150"/>
      <c r="DO846" s="150"/>
      <c r="DP846" s="150"/>
      <c r="DQ846" s="150"/>
      <c r="DR846" s="150"/>
      <c r="DS846" s="150"/>
      <c r="DT846" s="150"/>
      <c r="DU846" s="150"/>
      <c r="DV846" s="150"/>
      <c r="DW846" s="150"/>
      <c r="DX846" s="150"/>
      <c r="DY846" s="150"/>
      <c r="DZ846" s="150"/>
      <c r="EA846" s="150"/>
      <c r="EB846" s="150"/>
      <c r="EC846" s="150"/>
      <c r="ED846" s="150"/>
      <c r="EE846" s="150"/>
      <c r="EF846" s="150"/>
    </row>
    <row r="847" spans="1:136" s="155" customFormat="1" ht="97.8" customHeight="1" outlineLevel="1" x14ac:dyDescent="0.25">
      <c r="A847" s="187" t="s">
        <v>318</v>
      </c>
      <c r="B847" s="185" t="s">
        <v>1158</v>
      </c>
      <c r="C847" s="181" t="s">
        <v>887</v>
      </c>
      <c r="D847" s="242" t="s">
        <v>1024</v>
      </c>
      <c r="E847" s="193" t="s">
        <v>178</v>
      </c>
      <c r="F847" s="48" t="s">
        <v>660</v>
      </c>
      <c r="G847" s="48" t="s">
        <v>1018</v>
      </c>
      <c r="H847" s="187" t="s">
        <v>182</v>
      </c>
      <c r="I847" s="187" t="s">
        <v>303</v>
      </c>
      <c r="J847" s="212" t="s">
        <v>890</v>
      </c>
      <c r="K847" s="212" t="s">
        <v>262</v>
      </c>
      <c r="L847" s="212" t="s">
        <v>751</v>
      </c>
      <c r="M847" s="146"/>
      <c r="N847" s="253"/>
      <c r="O847" s="253"/>
      <c r="P847" s="259">
        <f>P848</f>
        <v>110</v>
      </c>
      <c r="Q847" s="259">
        <f t="shared" ref="Q847:S847" si="89">Q848</f>
        <v>273.3</v>
      </c>
      <c r="R847" s="259">
        <f t="shared" si="89"/>
        <v>220.6</v>
      </c>
      <c r="S847" s="259">
        <f t="shared" si="89"/>
        <v>0</v>
      </c>
      <c r="T847" s="171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54"/>
      <c r="BS847" s="154"/>
      <c r="BT847" s="154"/>
      <c r="BU847" s="154"/>
      <c r="BV847" s="154"/>
      <c r="BW847" s="154"/>
      <c r="BX847" s="154"/>
      <c r="BY847" s="154"/>
      <c r="BZ847" s="154"/>
      <c r="CA847" s="154"/>
      <c r="CB847" s="154"/>
      <c r="CC847" s="154"/>
      <c r="CD847" s="154"/>
      <c r="CE847" s="154"/>
      <c r="CF847" s="154"/>
      <c r="CG847" s="154"/>
      <c r="CH847" s="154"/>
      <c r="CI847" s="154"/>
      <c r="CJ847" s="154"/>
      <c r="CK847" s="154"/>
      <c r="CL847" s="154"/>
      <c r="CM847" s="154"/>
      <c r="CN847" s="154"/>
      <c r="CO847" s="154"/>
      <c r="CP847" s="154"/>
      <c r="CQ847" s="154"/>
      <c r="CR847" s="154"/>
      <c r="CS847" s="154"/>
      <c r="CT847" s="154"/>
      <c r="CU847" s="154"/>
      <c r="CV847" s="154"/>
      <c r="CW847" s="154"/>
      <c r="CX847" s="154"/>
      <c r="CY847" s="154"/>
      <c r="CZ847" s="154"/>
      <c r="DA847" s="154"/>
      <c r="DB847" s="154"/>
      <c r="DC847" s="154"/>
      <c r="DD847" s="154"/>
      <c r="DE847" s="154"/>
      <c r="DF847" s="154"/>
      <c r="DG847" s="154"/>
      <c r="DH847" s="154"/>
      <c r="DI847" s="154"/>
      <c r="DJ847" s="154"/>
      <c r="DK847" s="154"/>
      <c r="DL847" s="154"/>
      <c r="DM847" s="154"/>
      <c r="DN847" s="154"/>
      <c r="DO847" s="154"/>
      <c r="DP847" s="154"/>
      <c r="DQ847" s="154"/>
    </row>
    <row r="848" spans="1:136" s="155" customFormat="1" ht="26.4" customHeight="1" outlineLevel="2" x14ac:dyDescent="0.25">
      <c r="A848" s="202"/>
      <c r="B848" s="220"/>
      <c r="C848" s="679" t="s">
        <v>332</v>
      </c>
      <c r="D848" s="679"/>
      <c r="E848" s="679"/>
      <c r="F848" s="679"/>
      <c r="G848" s="679"/>
      <c r="H848" s="187" t="s">
        <v>182</v>
      </c>
      <c r="I848" s="187" t="s">
        <v>303</v>
      </c>
      <c r="J848" s="212" t="s">
        <v>890</v>
      </c>
      <c r="K848" s="187" t="s">
        <v>262</v>
      </c>
      <c r="L848" s="187" t="s">
        <v>751</v>
      </c>
      <c r="M848" s="146"/>
      <c r="N848" s="253"/>
      <c r="O848" s="253"/>
      <c r="P848" s="146">
        <v>110</v>
      </c>
      <c r="Q848" s="146">
        <v>273.3</v>
      </c>
      <c r="R848" s="146">
        <v>220.6</v>
      </c>
      <c r="S848" s="146">
        <v>0</v>
      </c>
      <c r="T848" s="176">
        <v>3</v>
      </c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54"/>
      <c r="BS848" s="154"/>
      <c r="BT848" s="154"/>
      <c r="BU848" s="154"/>
      <c r="BV848" s="154"/>
      <c r="BW848" s="154"/>
      <c r="BX848" s="154"/>
      <c r="BY848" s="154"/>
      <c r="BZ848" s="154"/>
      <c r="CA848" s="154"/>
      <c r="CB848" s="154"/>
      <c r="CC848" s="154"/>
      <c r="CD848" s="154"/>
      <c r="CE848" s="154"/>
      <c r="CF848" s="154"/>
      <c r="CG848" s="154"/>
      <c r="CH848" s="154"/>
      <c r="CI848" s="154"/>
      <c r="CJ848" s="154"/>
      <c r="CK848" s="154"/>
      <c r="CL848" s="154"/>
      <c r="CM848" s="154"/>
      <c r="CN848" s="154"/>
      <c r="CO848" s="154"/>
      <c r="CP848" s="154"/>
      <c r="CQ848" s="154"/>
      <c r="CR848" s="154"/>
      <c r="CS848" s="154"/>
      <c r="CT848" s="154"/>
      <c r="CU848" s="154"/>
      <c r="CV848" s="154"/>
      <c r="CW848" s="154"/>
      <c r="CX848" s="154"/>
      <c r="CY848" s="154"/>
      <c r="CZ848" s="154"/>
      <c r="DA848" s="154"/>
      <c r="DB848" s="154"/>
      <c r="DC848" s="154"/>
      <c r="DD848" s="154"/>
      <c r="DE848" s="154"/>
      <c r="DF848" s="154"/>
      <c r="DG848" s="154"/>
      <c r="DH848" s="154"/>
      <c r="DI848" s="154"/>
      <c r="DJ848" s="154"/>
      <c r="DK848" s="154"/>
      <c r="DL848" s="154"/>
      <c r="DM848" s="154"/>
      <c r="DN848" s="154"/>
      <c r="DO848" s="154"/>
      <c r="DP848" s="154"/>
      <c r="DQ848" s="154"/>
      <c r="DR848" s="154"/>
      <c r="DS848" s="154"/>
      <c r="DT848" s="154"/>
      <c r="DU848" s="154"/>
      <c r="DV848" s="154"/>
      <c r="DW848" s="154"/>
      <c r="DX848" s="154"/>
      <c r="DY848" s="154"/>
      <c r="DZ848" s="154"/>
      <c r="EA848" s="154"/>
      <c r="EB848" s="154"/>
      <c r="EC848" s="154"/>
      <c r="ED848" s="154"/>
      <c r="EE848" s="154"/>
      <c r="EF848" s="154"/>
    </row>
    <row r="849" spans="1:136" s="155" customFormat="1" ht="81" hidden="1" customHeight="1" outlineLevel="2" x14ac:dyDescent="0.25">
      <c r="A849" s="187" t="s">
        <v>318</v>
      </c>
      <c r="B849" s="185" t="s">
        <v>1159</v>
      </c>
      <c r="C849" s="39" t="s">
        <v>867</v>
      </c>
      <c r="D849" s="242" t="s">
        <v>1024</v>
      </c>
      <c r="E849" s="193" t="s">
        <v>178</v>
      </c>
      <c r="F849" s="48" t="s">
        <v>660</v>
      </c>
      <c r="G849" s="48" t="s">
        <v>1018</v>
      </c>
      <c r="H849" s="187" t="s">
        <v>182</v>
      </c>
      <c r="I849" s="187" t="s">
        <v>303</v>
      </c>
      <c r="J849" s="187" t="s">
        <v>868</v>
      </c>
      <c r="K849" s="187"/>
      <c r="L849" s="187"/>
      <c r="M849" s="271"/>
      <c r="N849" s="253"/>
      <c r="O849" s="253"/>
      <c r="P849" s="146"/>
      <c r="Q849" s="146">
        <f>Q850</f>
        <v>0</v>
      </c>
      <c r="R849" s="146">
        <f>R850</f>
        <v>0</v>
      </c>
      <c r="S849" s="146">
        <f>S850</f>
        <v>0</v>
      </c>
      <c r="T849" s="17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54"/>
      <c r="BS849" s="154"/>
      <c r="BT849" s="154"/>
      <c r="BU849" s="154"/>
      <c r="BV849" s="154"/>
      <c r="BW849" s="154"/>
      <c r="BX849" s="154"/>
      <c r="BY849" s="154"/>
      <c r="BZ849" s="154"/>
      <c r="CA849" s="154"/>
      <c r="CB849" s="154"/>
      <c r="CC849" s="154"/>
      <c r="CD849" s="154"/>
      <c r="CE849" s="154"/>
      <c r="CF849" s="154"/>
      <c r="CG849" s="154"/>
      <c r="CH849" s="154"/>
      <c r="CI849" s="154"/>
      <c r="CJ849" s="154"/>
      <c r="CK849" s="154"/>
      <c r="CL849" s="154"/>
      <c r="CM849" s="154"/>
      <c r="CN849" s="154"/>
      <c r="CO849" s="154"/>
      <c r="CP849" s="154"/>
      <c r="CQ849" s="154"/>
      <c r="CR849" s="154"/>
      <c r="CS849" s="154"/>
      <c r="CT849" s="154"/>
      <c r="CU849" s="154"/>
      <c r="CV849" s="154"/>
      <c r="CW849" s="154"/>
      <c r="CX849" s="154"/>
      <c r="CY849" s="154"/>
      <c r="CZ849" s="154"/>
      <c r="DA849" s="154"/>
      <c r="DB849" s="154"/>
      <c r="DC849" s="154"/>
      <c r="DD849" s="154"/>
      <c r="DE849" s="154"/>
      <c r="DF849" s="154"/>
      <c r="DG849" s="154"/>
      <c r="DH849" s="154"/>
      <c r="DI849" s="154"/>
      <c r="DJ849" s="154"/>
      <c r="DK849" s="154"/>
      <c r="DL849" s="154"/>
      <c r="DM849" s="154"/>
      <c r="DN849" s="154"/>
      <c r="DO849" s="154"/>
      <c r="DP849" s="154"/>
      <c r="DQ849" s="154"/>
      <c r="DR849" s="154"/>
      <c r="DS849" s="154"/>
      <c r="DT849" s="154"/>
      <c r="DU849" s="154"/>
      <c r="DV849" s="154"/>
      <c r="DW849" s="154"/>
      <c r="DX849" s="154"/>
      <c r="DY849" s="154"/>
      <c r="DZ849" s="154"/>
      <c r="EA849" s="154"/>
      <c r="EB849" s="154"/>
      <c r="EC849" s="154"/>
      <c r="ED849" s="154"/>
      <c r="EE849" s="154"/>
      <c r="EF849" s="154"/>
    </row>
    <row r="850" spans="1:136" s="155" customFormat="1" ht="48.75" hidden="1" customHeight="1" outlineLevel="2" x14ac:dyDescent="0.25">
      <c r="A850" s="202"/>
      <c r="B850" s="220"/>
      <c r="C850" s="679" t="s">
        <v>332</v>
      </c>
      <c r="D850" s="679"/>
      <c r="E850" s="679"/>
      <c r="F850" s="679"/>
      <c r="G850" s="679"/>
      <c r="H850" s="187" t="s">
        <v>182</v>
      </c>
      <c r="I850" s="187" t="s">
        <v>303</v>
      </c>
      <c r="J850" s="187" t="s">
        <v>868</v>
      </c>
      <c r="K850" s="187" t="s">
        <v>262</v>
      </c>
      <c r="L850" s="187" t="s">
        <v>751</v>
      </c>
      <c r="M850" s="146"/>
      <c r="N850" s="253"/>
      <c r="O850" s="253"/>
      <c r="P850" s="146"/>
      <c r="Q850" s="146">
        <v>0</v>
      </c>
      <c r="R850" s="146">
        <v>0</v>
      </c>
      <c r="S850" s="146">
        <v>0</v>
      </c>
      <c r="T850" s="176">
        <v>3</v>
      </c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54"/>
      <c r="BS850" s="154"/>
      <c r="BT850" s="154"/>
      <c r="BU850" s="154"/>
      <c r="BV850" s="154"/>
      <c r="BW850" s="154"/>
      <c r="BX850" s="154"/>
      <c r="BY850" s="154"/>
      <c r="BZ850" s="154"/>
      <c r="CA850" s="154"/>
      <c r="CB850" s="154"/>
      <c r="CC850" s="154"/>
      <c r="CD850" s="154"/>
      <c r="CE850" s="154"/>
      <c r="CF850" s="154"/>
      <c r="CG850" s="154"/>
      <c r="CH850" s="154"/>
      <c r="CI850" s="154"/>
      <c r="CJ850" s="154"/>
      <c r="CK850" s="154"/>
      <c r="CL850" s="154"/>
      <c r="CM850" s="154"/>
      <c r="CN850" s="154"/>
      <c r="CO850" s="154"/>
      <c r="CP850" s="154"/>
      <c r="CQ850" s="154"/>
      <c r="CR850" s="154"/>
      <c r="CS850" s="154"/>
      <c r="CT850" s="154"/>
      <c r="CU850" s="154"/>
      <c r="CV850" s="154"/>
      <c r="CW850" s="154"/>
      <c r="CX850" s="154"/>
      <c r="CY850" s="154"/>
      <c r="CZ850" s="154"/>
      <c r="DA850" s="154"/>
      <c r="DB850" s="154"/>
      <c r="DC850" s="154"/>
      <c r="DD850" s="154"/>
      <c r="DE850" s="154"/>
      <c r="DF850" s="154"/>
      <c r="DG850" s="154"/>
      <c r="DH850" s="154"/>
      <c r="DI850" s="154"/>
      <c r="DJ850" s="154"/>
      <c r="DK850" s="154"/>
      <c r="DL850" s="154"/>
      <c r="DM850" s="154"/>
      <c r="DN850" s="154"/>
      <c r="DO850" s="154"/>
      <c r="DP850" s="154"/>
      <c r="DQ850" s="154"/>
      <c r="DR850" s="154"/>
      <c r="DS850" s="154"/>
      <c r="DT850" s="154"/>
      <c r="DU850" s="154"/>
      <c r="DV850" s="154"/>
      <c r="DW850" s="154"/>
      <c r="DX850" s="154"/>
      <c r="DY850" s="154"/>
      <c r="DZ850" s="154"/>
      <c r="EA850" s="154"/>
      <c r="EB850" s="154"/>
      <c r="EC850" s="154"/>
      <c r="ED850" s="154"/>
      <c r="EE850" s="154"/>
      <c r="EF850" s="154"/>
    </row>
    <row r="851" spans="1:136" s="155" customFormat="1" ht="81" hidden="1" customHeight="1" outlineLevel="2" x14ac:dyDescent="0.25">
      <c r="A851" s="187" t="s">
        <v>318</v>
      </c>
      <c r="B851" s="185" t="s">
        <v>1160</v>
      </c>
      <c r="C851" s="39" t="s">
        <v>867</v>
      </c>
      <c r="D851" s="242" t="s">
        <v>1024</v>
      </c>
      <c r="E851" s="193" t="s">
        <v>178</v>
      </c>
      <c r="F851" s="48" t="s">
        <v>660</v>
      </c>
      <c r="G851" s="48" t="s">
        <v>1018</v>
      </c>
      <c r="H851" s="187" t="s">
        <v>182</v>
      </c>
      <c r="I851" s="187" t="s">
        <v>303</v>
      </c>
      <c r="J851" s="187" t="s">
        <v>869</v>
      </c>
      <c r="K851" s="187"/>
      <c r="L851" s="187"/>
      <c r="M851" s="146"/>
      <c r="N851" s="253"/>
      <c r="O851" s="253"/>
      <c r="P851" s="146"/>
      <c r="Q851" s="146">
        <f>Q852</f>
        <v>0</v>
      </c>
      <c r="R851" s="146">
        <f t="shared" ref="R851:S851" si="90">R852</f>
        <v>0</v>
      </c>
      <c r="S851" s="146">
        <f t="shared" si="90"/>
        <v>0</v>
      </c>
      <c r="T851" s="17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54"/>
      <c r="BS851" s="154"/>
      <c r="BT851" s="154"/>
      <c r="BU851" s="154"/>
      <c r="BV851" s="154"/>
      <c r="BW851" s="154"/>
      <c r="BX851" s="154"/>
      <c r="BY851" s="154"/>
      <c r="BZ851" s="154"/>
      <c r="CA851" s="154"/>
      <c r="CB851" s="154"/>
      <c r="CC851" s="154"/>
      <c r="CD851" s="154"/>
      <c r="CE851" s="154"/>
      <c r="CF851" s="154"/>
      <c r="CG851" s="154"/>
      <c r="CH851" s="154"/>
      <c r="CI851" s="154"/>
      <c r="CJ851" s="154"/>
      <c r="CK851" s="154"/>
      <c r="CL851" s="154"/>
      <c r="CM851" s="154"/>
      <c r="CN851" s="154"/>
      <c r="CO851" s="154"/>
      <c r="CP851" s="154"/>
      <c r="CQ851" s="154"/>
      <c r="CR851" s="154"/>
      <c r="CS851" s="154"/>
      <c r="CT851" s="154"/>
      <c r="CU851" s="154"/>
      <c r="CV851" s="154"/>
      <c r="CW851" s="154"/>
      <c r="CX851" s="154"/>
      <c r="CY851" s="154"/>
      <c r="CZ851" s="154"/>
      <c r="DA851" s="154"/>
      <c r="DB851" s="154"/>
      <c r="DC851" s="154"/>
      <c r="DD851" s="154"/>
      <c r="DE851" s="154"/>
      <c r="DF851" s="154"/>
      <c r="DG851" s="154"/>
      <c r="DH851" s="154"/>
      <c r="DI851" s="154"/>
      <c r="DJ851" s="154"/>
      <c r="DK851" s="154"/>
      <c r="DL851" s="154"/>
      <c r="DM851" s="154"/>
      <c r="DN851" s="154"/>
      <c r="DO851" s="154"/>
      <c r="DP851" s="154"/>
      <c r="DQ851" s="154"/>
      <c r="DR851" s="154"/>
      <c r="DS851" s="154"/>
      <c r="DT851" s="154"/>
      <c r="DU851" s="154"/>
      <c r="DV851" s="154"/>
      <c r="DW851" s="154"/>
      <c r="DX851" s="154"/>
      <c r="DY851" s="154"/>
      <c r="DZ851" s="154"/>
      <c r="EA851" s="154"/>
      <c r="EB851" s="154"/>
      <c r="EC851" s="154"/>
      <c r="ED851" s="154"/>
      <c r="EE851" s="154"/>
      <c r="EF851" s="154"/>
    </row>
    <row r="852" spans="1:136" s="155" customFormat="1" ht="48.75" hidden="1" customHeight="1" outlineLevel="2" x14ac:dyDescent="0.25">
      <c r="A852" s="202"/>
      <c r="B852" s="220"/>
      <c r="C852" s="679" t="s">
        <v>332</v>
      </c>
      <c r="D852" s="679"/>
      <c r="E852" s="679"/>
      <c r="F852" s="679"/>
      <c r="G852" s="679"/>
      <c r="H852" s="187" t="s">
        <v>182</v>
      </c>
      <c r="I852" s="187" t="s">
        <v>303</v>
      </c>
      <c r="J852" s="187" t="s">
        <v>869</v>
      </c>
      <c r="K852" s="187" t="s">
        <v>262</v>
      </c>
      <c r="L852" s="187" t="s">
        <v>751</v>
      </c>
      <c r="M852" s="271"/>
      <c r="N852" s="253"/>
      <c r="O852" s="253"/>
      <c r="P852" s="146"/>
      <c r="Q852" s="146">
        <v>0</v>
      </c>
      <c r="R852" s="146">
        <v>0</v>
      </c>
      <c r="S852" s="146">
        <v>0</v>
      </c>
      <c r="T852" s="176">
        <v>3</v>
      </c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54"/>
      <c r="BS852" s="154"/>
      <c r="BT852" s="154"/>
      <c r="BU852" s="154"/>
      <c r="BV852" s="154"/>
      <c r="BW852" s="154"/>
      <c r="BX852" s="154"/>
      <c r="BY852" s="154"/>
      <c r="BZ852" s="154"/>
      <c r="CA852" s="154"/>
      <c r="CB852" s="154"/>
      <c r="CC852" s="154"/>
      <c r="CD852" s="154"/>
      <c r="CE852" s="154"/>
      <c r="CF852" s="154"/>
      <c r="CG852" s="154"/>
      <c r="CH852" s="154"/>
      <c r="CI852" s="154"/>
      <c r="CJ852" s="154"/>
      <c r="CK852" s="154"/>
      <c r="CL852" s="154"/>
      <c r="CM852" s="154"/>
      <c r="CN852" s="154"/>
      <c r="CO852" s="154"/>
      <c r="CP852" s="154"/>
      <c r="CQ852" s="154"/>
      <c r="CR852" s="154"/>
      <c r="CS852" s="154"/>
      <c r="CT852" s="154"/>
      <c r="CU852" s="154"/>
      <c r="CV852" s="154"/>
      <c r="CW852" s="154"/>
      <c r="CX852" s="154"/>
      <c r="CY852" s="154"/>
      <c r="CZ852" s="154"/>
      <c r="DA852" s="154"/>
      <c r="DB852" s="154"/>
      <c r="DC852" s="154"/>
      <c r="DD852" s="154"/>
      <c r="DE852" s="154"/>
      <c r="DF852" s="154"/>
      <c r="DG852" s="154"/>
      <c r="DH852" s="154"/>
      <c r="DI852" s="154"/>
      <c r="DJ852" s="154"/>
      <c r="DK852" s="154"/>
      <c r="DL852" s="154"/>
      <c r="DM852" s="154"/>
      <c r="DN852" s="154"/>
      <c r="DO852" s="154"/>
      <c r="DP852" s="154"/>
      <c r="DQ852" s="154"/>
      <c r="DR852" s="154"/>
      <c r="DS852" s="154"/>
      <c r="DT852" s="154"/>
      <c r="DU852" s="154"/>
      <c r="DV852" s="154"/>
      <c r="DW852" s="154"/>
      <c r="DX852" s="154"/>
      <c r="DY852" s="154"/>
      <c r="DZ852" s="154"/>
      <c r="EA852" s="154"/>
      <c r="EB852" s="154"/>
      <c r="EC852" s="154"/>
      <c r="ED852" s="154"/>
      <c r="EE852" s="154"/>
      <c r="EF852" s="154"/>
    </row>
    <row r="853" spans="1:136" s="9" customFormat="1" ht="24" customHeight="1" outlineLevel="1" x14ac:dyDescent="0.25">
      <c r="A853" s="641">
        <v>603</v>
      </c>
      <c r="B853" s="641" t="s">
        <v>1161</v>
      </c>
      <c r="C853" s="690" t="s">
        <v>707</v>
      </c>
      <c r="D853" s="646" t="s">
        <v>620</v>
      </c>
      <c r="E853" s="648" t="s">
        <v>178</v>
      </c>
      <c r="F853" s="650">
        <v>38686</v>
      </c>
      <c r="G853" s="648" t="s">
        <v>321</v>
      </c>
      <c r="H853" s="455" t="s">
        <v>317</v>
      </c>
      <c r="I853" s="455" t="s">
        <v>303</v>
      </c>
      <c r="J853" s="455" t="s">
        <v>1080</v>
      </c>
      <c r="K853" s="455"/>
      <c r="L853" s="455"/>
      <c r="M853" s="462">
        <f>M856</f>
        <v>500</v>
      </c>
      <c r="N853" s="459">
        <f>N856</f>
        <v>1500</v>
      </c>
      <c r="O853" s="459">
        <f>O856</f>
        <v>1110.5820000000001</v>
      </c>
      <c r="P853" s="462">
        <f>P856</f>
        <v>1200</v>
      </c>
      <c r="Q853" s="462">
        <f t="shared" ref="Q853:S853" si="91">Q856</f>
        <v>500</v>
      </c>
      <c r="R853" s="462">
        <f t="shared" si="91"/>
        <v>0</v>
      </c>
      <c r="S853" s="462">
        <f t="shared" si="91"/>
        <v>0</v>
      </c>
      <c r="T853" s="480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  <c r="DG853" s="16"/>
      <c r="DH853" s="16"/>
      <c r="DI853" s="16"/>
      <c r="DJ853" s="16"/>
      <c r="DK853" s="16"/>
      <c r="DL853" s="16"/>
      <c r="DM853" s="16"/>
      <c r="DN853" s="16"/>
      <c r="DO853" s="16"/>
      <c r="DP853" s="16"/>
      <c r="DQ853" s="16"/>
      <c r="DR853" s="124"/>
      <c r="DS853" s="124"/>
      <c r="DT853" s="124"/>
      <c r="DU853" s="124"/>
      <c r="DV853" s="124"/>
      <c r="DW853" s="124"/>
      <c r="DX853" s="124"/>
      <c r="DY853" s="124"/>
      <c r="DZ853" s="124"/>
      <c r="EA853" s="124"/>
      <c r="EB853" s="124"/>
      <c r="EC853" s="124"/>
      <c r="ED853" s="124"/>
      <c r="EE853" s="124"/>
      <c r="EF853" s="124"/>
    </row>
    <row r="854" spans="1:136" s="9" customFormat="1" ht="32.25" customHeight="1" outlineLevel="1" x14ac:dyDescent="0.25">
      <c r="A854" s="705"/>
      <c r="B854" s="705"/>
      <c r="C854" s="706"/>
      <c r="D854" s="725"/>
      <c r="E854" s="726"/>
      <c r="F854" s="727"/>
      <c r="G854" s="726"/>
      <c r="H854" s="453"/>
      <c r="I854" s="453"/>
      <c r="J854" s="453"/>
      <c r="K854" s="453"/>
      <c r="L854" s="453"/>
      <c r="M854" s="463"/>
      <c r="N854" s="460"/>
      <c r="O854" s="460"/>
      <c r="P854" s="463"/>
      <c r="Q854" s="463"/>
      <c r="R854" s="463"/>
      <c r="S854" s="463"/>
      <c r="T854" s="481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  <c r="DG854" s="16"/>
      <c r="DH854" s="16"/>
      <c r="DI854" s="16"/>
      <c r="DJ854" s="16"/>
      <c r="DK854" s="16"/>
      <c r="DL854" s="16"/>
      <c r="DM854" s="16"/>
      <c r="DN854" s="16"/>
      <c r="DO854" s="16"/>
      <c r="DP854" s="16"/>
      <c r="DQ854" s="16"/>
      <c r="DR854" s="124"/>
      <c r="DS854" s="124"/>
      <c r="DT854" s="124"/>
      <c r="DU854" s="124"/>
      <c r="DV854" s="124"/>
      <c r="DW854" s="124"/>
      <c r="DX854" s="124"/>
      <c r="DY854" s="124"/>
      <c r="DZ854" s="124"/>
      <c r="EA854" s="124"/>
      <c r="EB854" s="124"/>
      <c r="EC854" s="124"/>
      <c r="ED854" s="124"/>
      <c r="EE854" s="124"/>
      <c r="EF854" s="124"/>
    </row>
    <row r="855" spans="1:136" s="9" customFormat="1" ht="69.75" customHeight="1" outlineLevel="1" x14ac:dyDescent="0.25">
      <c r="A855" s="642"/>
      <c r="B855" s="642"/>
      <c r="C855" s="691"/>
      <c r="D855" s="192" t="s">
        <v>1025</v>
      </c>
      <c r="E855" s="193" t="s">
        <v>178</v>
      </c>
      <c r="F855" s="194">
        <v>42370</v>
      </c>
      <c r="G855" s="194">
        <v>44561</v>
      </c>
      <c r="H855" s="454"/>
      <c r="I855" s="454"/>
      <c r="J855" s="454"/>
      <c r="K855" s="454"/>
      <c r="L855" s="454"/>
      <c r="M855" s="464"/>
      <c r="N855" s="461"/>
      <c r="O855" s="461"/>
      <c r="P855" s="464"/>
      <c r="Q855" s="464"/>
      <c r="R855" s="464"/>
      <c r="S855" s="464"/>
      <c r="T855" s="482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  <c r="DG855" s="16"/>
      <c r="DH855" s="16"/>
      <c r="DI855" s="16"/>
      <c r="DJ855" s="16"/>
      <c r="DK855" s="16"/>
      <c r="DL855" s="16"/>
      <c r="DM855" s="16"/>
      <c r="DN855" s="16"/>
      <c r="DO855" s="16"/>
      <c r="DP855" s="16"/>
      <c r="DQ855" s="16"/>
      <c r="DR855" s="124"/>
      <c r="DS855" s="124"/>
      <c r="DT855" s="124"/>
      <c r="DU855" s="124"/>
      <c r="DV855" s="124"/>
      <c r="DW855" s="124"/>
      <c r="DX855" s="124"/>
      <c r="DY855" s="124"/>
      <c r="DZ855" s="124"/>
      <c r="EA855" s="124"/>
      <c r="EB855" s="124"/>
      <c r="EC855" s="124"/>
      <c r="ED855" s="124"/>
      <c r="EE855" s="124"/>
      <c r="EF855" s="124"/>
    </row>
    <row r="856" spans="1:136" s="9" customFormat="1" ht="32.25" customHeight="1" outlineLevel="1" x14ac:dyDescent="0.25">
      <c r="A856" s="692"/>
      <c r="B856" s="692"/>
      <c r="C856" s="658" t="s">
        <v>928</v>
      </c>
      <c r="D856" s="659"/>
      <c r="E856" s="659"/>
      <c r="F856" s="659"/>
      <c r="G856" s="660"/>
      <c r="H856" s="187" t="s">
        <v>317</v>
      </c>
      <c r="I856" s="187" t="s">
        <v>303</v>
      </c>
      <c r="J856" s="212" t="s">
        <v>1080</v>
      </c>
      <c r="K856" s="212" t="s">
        <v>623</v>
      </c>
      <c r="L856" s="187" t="s">
        <v>751</v>
      </c>
      <c r="M856" s="276">
        <v>500</v>
      </c>
      <c r="N856" s="253">
        <v>1500</v>
      </c>
      <c r="O856" s="253">
        <v>1110.5820000000001</v>
      </c>
      <c r="P856" s="259">
        <v>1200</v>
      </c>
      <c r="Q856" s="259">
        <v>500</v>
      </c>
      <c r="R856" s="259">
        <v>0</v>
      </c>
      <c r="S856" s="259">
        <v>0</v>
      </c>
      <c r="T856" s="171">
        <v>3</v>
      </c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  <c r="DG856" s="16"/>
      <c r="DH856" s="16"/>
      <c r="DI856" s="16"/>
      <c r="DJ856" s="16"/>
      <c r="DK856" s="16"/>
      <c r="DL856" s="16"/>
      <c r="DM856" s="16"/>
      <c r="DN856" s="16"/>
      <c r="DO856" s="16"/>
      <c r="DP856" s="16"/>
      <c r="DQ856" s="16"/>
      <c r="DR856" s="124"/>
      <c r="DS856" s="124"/>
      <c r="DT856" s="124"/>
      <c r="DU856" s="124"/>
      <c r="DV856" s="124"/>
      <c r="DW856" s="124"/>
      <c r="DX856" s="124"/>
      <c r="DY856" s="124"/>
      <c r="DZ856" s="124"/>
      <c r="EA856" s="124"/>
      <c r="EB856" s="124"/>
      <c r="EC856" s="124"/>
      <c r="ED856" s="124"/>
      <c r="EE856" s="124"/>
      <c r="EF856" s="124"/>
    </row>
    <row r="857" spans="1:136" s="1" customFormat="1" ht="33" customHeight="1" x14ac:dyDescent="0.25">
      <c r="A857" s="36"/>
      <c r="B857" s="187" t="s">
        <v>320</v>
      </c>
      <c r="C857" s="722" t="s">
        <v>212</v>
      </c>
      <c r="D857" s="722"/>
      <c r="E857" s="722"/>
      <c r="F857" s="722"/>
      <c r="G857" s="722"/>
      <c r="H857" s="722"/>
      <c r="I857" s="722"/>
      <c r="J857" s="722"/>
      <c r="K857" s="722"/>
      <c r="L857" s="722"/>
      <c r="M857" s="37">
        <f>M865+M890+M904+M909+M920+M926+M933+M939</f>
        <v>4801.6760000000004</v>
      </c>
      <c r="N857" s="37">
        <f>N872+N887+N890+N914+N917+N920+N926+N933+N939</f>
        <v>8249.4904800000004</v>
      </c>
      <c r="O857" s="37">
        <f>O872+O887+O890+O914+O917+O920+O926+O933+O939</f>
        <v>8213.1120599999995</v>
      </c>
      <c r="P857" s="37">
        <f>P872+P895+P902+P914+P917+P920+P926+P933+P939</f>
        <v>7978.1902300000002</v>
      </c>
      <c r="Q857" s="37">
        <f>Q872+Q896+Q902+Q914+Q917+Q920+Q926+Q933+Q939+Q898+Q900</f>
        <v>6015.81</v>
      </c>
      <c r="R857" s="37">
        <f t="shared" ref="R857:S857" si="92">R872+R896+R902+R914+R917+R920+R926+R933+R939+R898+R900</f>
        <v>8551.7000000000007</v>
      </c>
      <c r="S857" s="37">
        <f t="shared" si="92"/>
        <v>4121</v>
      </c>
      <c r="T857" s="38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  <c r="DG857" s="16"/>
      <c r="DH857" s="16"/>
      <c r="DI857" s="16"/>
      <c r="DJ857" s="16"/>
      <c r="DK857" s="16"/>
      <c r="DL857" s="16"/>
      <c r="DM857" s="16"/>
      <c r="DN857" s="16"/>
      <c r="DO857" s="16"/>
      <c r="DP857" s="16"/>
      <c r="DQ857" s="16"/>
      <c r="DR857" s="16"/>
      <c r="DS857" s="16"/>
      <c r="DT857" s="16"/>
      <c r="DU857" s="16"/>
      <c r="DV857" s="16"/>
      <c r="DW857" s="16"/>
      <c r="DX857" s="16"/>
      <c r="DY857" s="16"/>
      <c r="DZ857" s="16"/>
      <c r="EA857" s="16"/>
      <c r="EB857" s="16"/>
      <c r="EC857" s="16"/>
      <c r="ED857" s="16"/>
      <c r="EE857" s="16"/>
      <c r="EF857" s="16"/>
    </row>
    <row r="858" spans="1:136" s="1" customFormat="1" ht="140.25" hidden="1" customHeight="1" x14ac:dyDescent="0.25">
      <c r="A858" s="187" t="s">
        <v>318</v>
      </c>
      <c r="B858" s="187" t="s">
        <v>512</v>
      </c>
      <c r="C858" s="186" t="s">
        <v>281</v>
      </c>
      <c r="D858" s="39" t="s">
        <v>618</v>
      </c>
      <c r="E858" s="189" t="s">
        <v>178</v>
      </c>
      <c r="F858" s="40">
        <v>40283</v>
      </c>
      <c r="G858" s="189" t="s">
        <v>321</v>
      </c>
      <c r="H858" s="187" t="s">
        <v>301</v>
      </c>
      <c r="I858" s="187" t="s">
        <v>301</v>
      </c>
      <c r="J858" s="187" t="s">
        <v>282</v>
      </c>
      <c r="K858" s="187" t="s">
        <v>65</v>
      </c>
      <c r="L858" s="187" t="s">
        <v>403</v>
      </c>
      <c r="M858" s="256"/>
      <c r="N858" s="256"/>
      <c r="O858" s="256"/>
      <c r="P858" s="256"/>
      <c r="Q858" s="256"/>
      <c r="R858" s="256"/>
      <c r="S858" s="256"/>
      <c r="T858" s="176"/>
      <c r="U858" s="16"/>
      <c r="V858" s="16"/>
      <c r="W858" s="20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  <c r="DG858" s="16"/>
      <c r="DH858" s="16"/>
      <c r="DI858" s="16"/>
      <c r="DJ858" s="16"/>
      <c r="DK858" s="16"/>
      <c r="DL858" s="16"/>
      <c r="DM858" s="16"/>
      <c r="DN858" s="16"/>
      <c r="DO858" s="16"/>
      <c r="DP858" s="16"/>
      <c r="DQ858" s="16"/>
      <c r="DR858" s="16"/>
      <c r="DS858" s="16"/>
      <c r="DT858" s="16"/>
      <c r="DU858" s="16"/>
      <c r="DV858" s="16"/>
      <c r="DW858" s="16"/>
      <c r="DX858" s="16"/>
      <c r="DY858" s="16"/>
      <c r="DZ858" s="16"/>
      <c r="EA858" s="16"/>
      <c r="EB858" s="16"/>
      <c r="EC858" s="16"/>
      <c r="ED858" s="16"/>
      <c r="EE858" s="16"/>
      <c r="EF858" s="16"/>
    </row>
    <row r="859" spans="1:136" s="1" customFormat="1" ht="18" hidden="1" customHeight="1" x14ac:dyDescent="0.25">
      <c r="A859" s="723"/>
      <c r="B859" s="724"/>
      <c r="C859" s="636" t="s">
        <v>297</v>
      </c>
      <c r="D859" s="637"/>
      <c r="E859" s="637"/>
      <c r="F859" s="637"/>
      <c r="G859" s="638"/>
      <c r="H859" s="187" t="s">
        <v>64</v>
      </c>
      <c r="I859" s="187" t="s">
        <v>322</v>
      </c>
      <c r="J859" s="187" t="s">
        <v>289</v>
      </c>
      <c r="K859" s="187" t="s">
        <v>621</v>
      </c>
      <c r="L859" s="187" t="s">
        <v>298</v>
      </c>
      <c r="M859" s="256"/>
      <c r="N859" s="256"/>
      <c r="O859" s="256"/>
      <c r="P859" s="256"/>
      <c r="Q859" s="256"/>
      <c r="R859" s="256"/>
      <c r="S859" s="256"/>
      <c r="T859" s="176">
        <v>3</v>
      </c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  <c r="DF859" s="16"/>
      <c r="DG859" s="16"/>
      <c r="DH859" s="16"/>
      <c r="DI859" s="16"/>
      <c r="DJ859" s="16"/>
      <c r="DK859" s="16"/>
      <c r="DL859" s="16"/>
      <c r="DM859" s="16"/>
      <c r="DN859" s="16"/>
      <c r="DO859" s="16"/>
      <c r="DP859" s="16"/>
      <c r="DQ859" s="16"/>
      <c r="DR859" s="16"/>
      <c r="DS859" s="16"/>
      <c r="DT859" s="16"/>
      <c r="DU859" s="16"/>
      <c r="DV859" s="16"/>
      <c r="DW859" s="16"/>
      <c r="DX859" s="16"/>
      <c r="DY859" s="16"/>
      <c r="DZ859" s="16"/>
      <c r="EA859" s="16"/>
      <c r="EB859" s="16"/>
      <c r="EC859" s="16"/>
      <c r="ED859" s="16"/>
      <c r="EE859" s="16"/>
      <c r="EF859" s="16"/>
    </row>
    <row r="860" spans="1:136" s="1" customFormat="1" ht="23.25" hidden="1" customHeight="1" x14ac:dyDescent="0.25">
      <c r="A860" s="677"/>
      <c r="B860" s="678"/>
      <c r="C860" s="718" t="s">
        <v>406</v>
      </c>
      <c r="D860" s="720"/>
      <c r="E860" s="720"/>
      <c r="F860" s="720"/>
      <c r="G860" s="721"/>
      <c r="H860" s="187" t="s">
        <v>64</v>
      </c>
      <c r="I860" s="187" t="s">
        <v>322</v>
      </c>
      <c r="J860" s="187" t="s">
        <v>289</v>
      </c>
      <c r="K860" s="187" t="s">
        <v>286</v>
      </c>
      <c r="L860" s="187" t="s">
        <v>407</v>
      </c>
      <c r="M860" s="256"/>
      <c r="N860" s="256"/>
      <c r="O860" s="256"/>
      <c r="P860" s="256"/>
      <c r="Q860" s="256"/>
      <c r="R860" s="256"/>
      <c r="S860" s="256"/>
      <c r="T860" s="176">
        <v>3</v>
      </c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  <c r="DG860" s="16"/>
      <c r="DH860" s="16"/>
      <c r="DI860" s="16"/>
      <c r="DJ860" s="16"/>
      <c r="DK860" s="16"/>
      <c r="DL860" s="16"/>
      <c r="DM860" s="16"/>
      <c r="DN860" s="16"/>
      <c r="DO860" s="16"/>
      <c r="DP860" s="16"/>
      <c r="DQ860" s="16"/>
      <c r="DR860" s="16"/>
      <c r="DS860" s="16"/>
      <c r="DT860" s="16"/>
      <c r="DU860" s="16"/>
      <c r="DV860" s="16"/>
      <c r="DW860" s="16"/>
      <c r="DX860" s="16"/>
      <c r="DY860" s="16"/>
      <c r="DZ860" s="16"/>
      <c r="EA860" s="16"/>
      <c r="EB860" s="16"/>
      <c r="EC860" s="16"/>
      <c r="ED860" s="16"/>
      <c r="EE860" s="16"/>
      <c r="EF860" s="16"/>
    </row>
    <row r="861" spans="1:136" s="12" customFormat="1" ht="178.5" hidden="1" customHeight="1" outlineLevel="1" x14ac:dyDescent="0.25">
      <c r="A861" s="465" t="s">
        <v>318</v>
      </c>
      <c r="B861" s="641" t="s">
        <v>774</v>
      </c>
      <c r="C861" s="716" t="s">
        <v>493</v>
      </c>
      <c r="D861" s="702" t="s">
        <v>734</v>
      </c>
      <c r="E861" s="648" t="s">
        <v>178</v>
      </c>
      <c r="F861" s="650">
        <v>39416</v>
      </c>
      <c r="G861" s="650" t="s">
        <v>321</v>
      </c>
      <c r="H861" s="455" t="s">
        <v>180</v>
      </c>
      <c r="I861" s="455" t="s">
        <v>322</v>
      </c>
      <c r="J861" s="455" t="s">
        <v>283</v>
      </c>
      <c r="K861" s="455"/>
      <c r="L861" s="455"/>
      <c r="M861" s="456"/>
      <c r="N861" s="456">
        <f>N863+N864</f>
        <v>0</v>
      </c>
      <c r="O861" s="456">
        <f>O863+O864</f>
        <v>0</v>
      </c>
      <c r="P861" s="462"/>
      <c r="Q861" s="462"/>
      <c r="R861" s="462"/>
      <c r="S861" s="462"/>
      <c r="T861" s="480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  <c r="DG861" s="16"/>
      <c r="DH861" s="16"/>
      <c r="DI861" s="16"/>
      <c r="DJ861" s="16"/>
      <c r="DK861" s="16"/>
      <c r="DL861" s="16"/>
      <c r="DM861" s="16"/>
      <c r="DN861" s="16"/>
      <c r="DO861" s="16"/>
      <c r="DP861" s="16"/>
      <c r="DQ861" s="16"/>
      <c r="DR861" s="124"/>
      <c r="DS861" s="124"/>
      <c r="DT861" s="124"/>
      <c r="DU861" s="124"/>
      <c r="DV861" s="124"/>
      <c r="DW861" s="124"/>
      <c r="DX861" s="124"/>
      <c r="DY861" s="124"/>
      <c r="DZ861" s="124"/>
      <c r="EA861" s="124"/>
      <c r="EB861" s="124"/>
      <c r="EC861" s="124"/>
      <c r="ED861" s="124"/>
      <c r="EE861" s="124"/>
      <c r="EF861" s="124"/>
    </row>
    <row r="862" spans="1:136" s="12" customFormat="1" ht="12" hidden="1" customHeight="1" outlineLevel="1" x14ac:dyDescent="0.25">
      <c r="A862" s="467"/>
      <c r="B862" s="642"/>
      <c r="C862" s="717"/>
      <c r="D862" s="704"/>
      <c r="E862" s="649"/>
      <c r="F862" s="651"/>
      <c r="G862" s="651"/>
      <c r="H862" s="454"/>
      <c r="I862" s="454"/>
      <c r="J862" s="454"/>
      <c r="K862" s="454"/>
      <c r="L862" s="454"/>
      <c r="M862" s="458"/>
      <c r="N862" s="458"/>
      <c r="O862" s="458"/>
      <c r="P862" s="464"/>
      <c r="Q862" s="464"/>
      <c r="R862" s="464"/>
      <c r="S862" s="464"/>
      <c r="T862" s="482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  <c r="DG862" s="16"/>
      <c r="DH862" s="16"/>
      <c r="DI862" s="16"/>
      <c r="DJ862" s="16"/>
      <c r="DK862" s="16"/>
      <c r="DL862" s="16"/>
      <c r="DM862" s="16"/>
      <c r="DN862" s="16"/>
      <c r="DO862" s="16"/>
      <c r="DP862" s="16"/>
      <c r="DQ862" s="16"/>
      <c r="DR862" s="124"/>
      <c r="DS862" s="124"/>
      <c r="DT862" s="124"/>
      <c r="DU862" s="124"/>
      <c r="DV862" s="124"/>
      <c r="DW862" s="124"/>
      <c r="DX862" s="124"/>
      <c r="DY862" s="124"/>
      <c r="DZ862" s="124"/>
      <c r="EA862" s="124"/>
      <c r="EB862" s="124"/>
      <c r="EC862" s="124"/>
      <c r="ED862" s="124"/>
      <c r="EE862" s="124"/>
      <c r="EF862" s="124"/>
    </row>
    <row r="863" spans="1:136" s="12" customFormat="1" ht="18" hidden="1" customHeight="1" outlineLevel="1" x14ac:dyDescent="0.25">
      <c r="A863" s="466"/>
      <c r="B863" s="469"/>
      <c r="C863" s="586" t="s">
        <v>186</v>
      </c>
      <c r="D863" s="687"/>
      <c r="E863" s="687"/>
      <c r="F863" s="687"/>
      <c r="G863" s="688"/>
      <c r="H863" s="187" t="s">
        <v>180</v>
      </c>
      <c r="I863" s="187" t="s">
        <v>322</v>
      </c>
      <c r="J863" s="187" t="s">
        <v>283</v>
      </c>
      <c r="K863" s="187" t="s">
        <v>286</v>
      </c>
      <c r="L863" s="187" t="s">
        <v>694</v>
      </c>
      <c r="M863" s="256"/>
      <c r="N863" s="256">
        <v>0</v>
      </c>
      <c r="O863" s="256">
        <v>0</v>
      </c>
      <c r="P863" s="146"/>
      <c r="Q863" s="146"/>
      <c r="R863" s="146"/>
      <c r="S863" s="146"/>
      <c r="T863" s="176">
        <v>2</v>
      </c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  <c r="DF863" s="16"/>
      <c r="DG863" s="16"/>
      <c r="DH863" s="16"/>
      <c r="DI863" s="16"/>
      <c r="DJ863" s="16"/>
      <c r="DK863" s="16"/>
      <c r="DL863" s="16"/>
      <c r="DM863" s="16"/>
      <c r="DN863" s="16"/>
      <c r="DO863" s="16"/>
      <c r="DP863" s="16"/>
      <c r="DQ863" s="16"/>
      <c r="DR863" s="124"/>
      <c r="DS863" s="124"/>
      <c r="DT863" s="124"/>
      <c r="DU863" s="124"/>
      <c r="DV863" s="124"/>
      <c r="DW863" s="124"/>
      <c r="DX863" s="124"/>
      <c r="DY863" s="124"/>
      <c r="DZ863" s="124"/>
      <c r="EA863" s="124"/>
      <c r="EB863" s="124"/>
      <c r="EC863" s="124"/>
      <c r="ED863" s="124"/>
      <c r="EE863" s="124"/>
      <c r="EF863" s="124"/>
    </row>
    <row r="864" spans="1:136" s="12" customFormat="1" ht="18" hidden="1" customHeight="1" outlineLevel="1" x14ac:dyDescent="0.25">
      <c r="A864" s="467"/>
      <c r="B864" s="470"/>
      <c r="C864" s="718" t="s">
        <v>406</v>
      </c>
      <c r="D864" s="720"/>
      <c r="E864" s="720"/>
      <c r="F864" s="720"/>
      <c r="G864" s="721"/>
      <c r="H864" s="187" t="s">
        <v>180</v>
      </c>
      <c r="I864" s="187" t="s">
        <v>322</v>
      </c>
      <c r="J864" s="187" t="s">
        <v>283</v>
      </c>
      <c r="K864" s="187" t="s">
        <v>286</v>
      </c>
      <c r="L864" s="187" t="s">
        <v>407</v>
      </c>
      <c r="M864" s="256"/>
      <c r="N864" s="256">
        <v>0</v>
      </c>
      <c r="O864" s="256">
        <v>0</v>
      </c>
      <c r="P864" s="146"/>
      <c r="Q864" s="146"/>
      <c r="R864" s="146"/>
      <c r="S864" s="146"/>
      <c r="T864" s="176">
        <v>2</v>
      </c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  <c r="DG864" s="16"/>
      <c r="DH864" s="16"/>
      <c r="DI864" s="16"/>
      <c r="DJ864" s="16"/>
      <c r="DK864" s="16"/>
      <c r="DL864" s="16"/>
      <c r="DM864" s="16"/>
      <c r="DN864" s="16"/>
      <c r="DO864" s="16"/>
      <c r="DP864" s="16"/>
      <c r="DQ864" s="16"/>
      <c r="DR864" s="124"/>
      <c r="DS864" s="124"/>
      <c r="DT864" s="124"/>
      <c r="DU864" s="124"/>
      <c r="DV864" s="124"/>
      <c r="DW864" s="124"/>
      <c r="DX864" s="124"/>
      <c r="DY864" s="124"/>
      <c r="DZ864" s="124"/>
      <c r="EA864" s="124"/>
      <c r="EB864" s="124"/>
      <c r="EC864" s="124"/>
      <c r="ED864" s="124"/>
      <c r="EE864" s="124"/>
      <c r="EF864" s="124"/>
    </row>
    <row r="865" spans="1:136" s="9" customFormat="1" ht="85.5" customHeight="1" outlineLevel="1" x14ac:dyDescent="0.25">
      <c r="A865" s="465" t="s">
        <v>318</v>
      </c>
      <c r="B865" s="641" t="s">
        <v>774</v>
      </c>
      <c r="C865" s="716" t="s">
        <v>703</v>
      </c>
      <c r="D865" s="702" t="s">
        <v>734</v>
      </c>
      <c r="E865" s="648" t="s">
        <v>178</v>
      </c>
      <c r="F865" s="650">
        <v>39416</v>
      </c>
      <c r="G865" s="650" t="s">
        <v>321</v>
      </c>
      <c r="H865" s="455" t="s">
        <v>180</v>
      </c>
      <c r="I865" s="455" t="s">
        <v>322</v>
      </c>
      <c r="J865" s="455" t="s">
        <v>704</v>
      </c>
      <c r="K865" s="455"/>
      <c r="L865" s="455"/>
      <c r="M865" s="456">
        <f>M867</f>
        <v>2363.5</v>
      </c>
      <c r="N865" s="456"/>
      <c r="O865" s="456"/>
      <c r="P865" s="462"/>
      <c r="Q865" s="462"/>
      <c r="R865" s="462"/>
      <c r="S865" s="462"/>
      <c r="T865" s="480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  <c r="DG865" s="16"/>
      <c r="DH865" s="16"/>
      <c r="DI865" s="16"/>
      <c r="DJ865" s="16"/>
      <c r="DK865" s="16"/>
      <c r="DL865" s="16"/>
      <c r="DM865" s="16"/>
      <c r="DN865" s="16"/>
      <c r="DO865" s="16"/>
      <c r="DP865" s="16"/>
      <c r="DQ865" s="16"/>
      <c r="DR865" s="124"/>
      <c r="DS865" s="124"/>
      <c r="DT865" s="124"/>
      <c r="DU865" s="124"/>
      <c r="DV865" s="124"/>
      <c r="DW865" s="124"/>
      <c r="DX865" s="124"/>
      <c r="DY865" s="124"/>
      <c r="DZ865" s="124"/>
      <c r="EA865" s="124"/>
      <c r="EB865" s="124"/>
      <c r="EC865" s="124"/>
      <c r="ED865" s="124"/>
      <c r="EE865" s="124"/>
      <c r="EF865" s="124"/>
    </row>
    <row r="866" spans="1:136" s="9" customFormat="1" ht="92.25" customHeight="1" outlineLevel="1" x14ac:dyDescent="0.25">
      <c r="A866" s="467"/>
      <c r="B866" s="642"/>
      <c r="C866" s="717"/>
      <c r="D866" s="704"/>
      <c r="E866" s="649"/>
      <c r="F866" s="651"/>
      <c r="G866" s="651"/>
      <c r="H866" s="454"/>
      <c r="I866" s="454"/>
      <c r="J866" s="454"/>
      <c r="K866" s="454"/>
      <c r="L866" s="454"/>
      <c r="M866" s="458"/>
      <c r="N866" s="458"/>
      <c r="O866" s="458"/>
      <c r="P866" s="464"/>
      <c r="Q866" s="464"/>
      <c r="R866" s="464"/>
      <c r="S866" s="464"/>
      <c r="T866" s="482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  <c r="DG866" s="16"/>
      <c r="DH866" s="16"/>
      <c r="DI866" s="16"/>
      <c r="DJ866" s="16"/>
      <c r="DK866" s="16"/>
      <c r="DL866" s="16"/>
      <c r="DM866" s="16"/>
      <c r="DN866" s="16"/>
      <c r="DO866" s="16"/>
      <c r="DP866" s="16"/>
      <c r="DQ866" s="16"/>
      <c r="DR866" s="124"/>
      <c r="DS866" s="124"/>
      <c r="DT866" s="124"/>
      <c r="DU866" s="124"/>
      <c r="DV866" s="124"/>
      <c r="DW866" s="124"/>
      <c r="DX866" s="124"/>
      <c r="DY866" s="124"/>
      <c r="DZ866" s="124"/>
      <c r="EA866" s="124"/>
      <c r="EB866" s="124"/>
      <c r="EC866" s="124"/>
      <c r="ED866" s="124"/>
      <c r="EE866" s="124"/>
      <c r="EF866" s="124"/>
    </row>
    <row r="867" spans="1:136" s="9" customFormat="1" ht="24" customHeight="1" outlineLevel="1" x14ac:dyDescent="0.25">
      <c r="A867" s="639"/>
      <c r="B867" s="640"/>
      <c r="C867" s="658" t="s">
        <v>333</v>
      </c>
      <c r="D867" s="659"/>
      <c r="E867" s="659"/>
      <c r="F867" s="659"/>
      <c r="G867" s="660"/>
      <c r="H867" s="187" t="s">
        <v>180</v>
      </c>
      <c r="I867" s="187" t="s">
        <v>322</v>
      </c>
      <c r="J867" s="187" t="s">
        <v>704</v>
      </c>
      <c r="K867" s="187" t="s">
        <v>489</v>
      </c>
      <c r="L867" s="187" t="s">
        <v>751</v>
      </c>
      <c r="M867" s="256">
        <v>2363.5</v>
      </c>
      <c r="N867" s="256"/>
      <c r="O867" s="256"/>
      <c r="P867" s="256"/>
      <c r="Q867" s="256"/>
      <c r="R867" s="256"/>
      <c r="S867" s="256"/>
      <c r="T867" s="176">
        <v>2</v>
      </c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  <c r="DG867" s="16"/>
      <c r="DH867" s="16"/>
      <c r="DI867" s="16"/>
      <c r="DJ867" s="16"/>
      <c r="DK867" s="16"/>
      <c r="DL867" s="16"/>
      <c r="DM867" s="16"/>
      <c r="DN867" s="16"/>
      <c r="DO867" s="16"/>
      <c r="DP867" s="16"/>
      <c r="DQ867" s="16"/>
      <c r="DR867" s="124"/>
      <c r="DS867" s="124"/>
      <c r="DT867" s="124"/>
      <c r="DU867" s="124"/>
      <c r="DV867" s="124"/>
      <c r="DW867" s="124"/>
      <c r="DX867" s="124"/>
      <c r="DY867" s="124"/>
      <c r="DZ867" s="124"/>
      <c r="EA867" s="124"/>
      <c r="EB867" s="124"/>
      <c r="EC867" s="124"/>
      <c r="ED867" s="124"/>
      <c r="EE867" s="124"/>
      <c r="EF867" s="124"/>
    </row>
    <row r="868" spans="1:136" s="9" customFormat="1" ht="18" hidden="1" customHeight="1" outlineLevel="1" x14ac:dyDescent="0.25">
      <c r="A868" s="467"/>
      <c r="B868" s="470"/>
      <c r="C868" s="718" t="s">
        <v>666</v>
      </c>
      <c r="D868" s="719"/>
      <c r="E868" s="720"/>
      <c r="F868" s="719"/>
      <c r="G868" s="721"/>
      <c r="H868" s="187" t="s">
        <v>180</v>
      </c>
      <c r="I868" s="187" t="s">
        <v>322</v>
      </c>
      <c r="J868" s="187" t="s">
        <v>704</v>
      </c>
      <c r="K868" s="187" t="s">
        <v>286</v>
      </c>
      <c r="L868" s="187" t="s">
        <v>751</v>
      </c>
      <c r="M868" s="256"/>
      <c r="N868" s="256"/>
      <c r="O868" s="256"/>
      <c r="P868" s="146"/>
      <c r="Q868" s="146"/>
      <c r="R868" s="146"/>
      <c r="S868" s="146"/>
      <c r="T868" s="176">
        <v>2</v>
      </c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  <c r="DG868" s="16"/>
      <c r="DH868" s="16"/>
      <c r="DI868" s="16"/>
      <c r="DJ868" s="16"/>
      <c r="DK868" s="16"/>
      <c r="DL868" s="16"/>
      <c r="DM868" s="16"/>
      <c r="DN868" s="16"/>
      <c r="DO868" s="16"/>
      <c r="DP868" s="16"/>
      <c r="DQ868" s="16"/>
      <c r="DR868" s="124"/>
      <c r="DS868" s="124"/>
      <c r="DT868" s="124"/>
      <c r="DU868" s="124"/>
      <c r="DV868" s="124"/>
      <c r="DW868" s="124"/>
      <c r="DX868" s="124"/>
      <c r="DY868" s="124"/>
      <c r="DZ868" s="124"/>
      <c r="EA868" s="124"/>
      <c r="EB868" s="124"/>
      <c r="EC868" s="124"/>
      <c r="ED868" s="124"/>
      <c r="EE868" s="124"/>
      <c r="EF868" s="124"/>
    </row>
    <row r="869" spans="1:136" s="7" customFormat="1" ht="66.75" hidden="1" customHeight="1" x14ac:dyDescent="0.25">
      <c r="A869" s="684" t="s">
        <v>318</v>
      </c>
      <c r="B869" s="689" t="s">
        <v>723</v>
      </c>
      <c r="C869" s="711" t="s">
        <v>345</v>
      </c>
      <c r="D869" s="241" t="s">
        <v>658</v>
      </c>
      <c r="E869" s="207" t="s">
        <v>178</v>
      </c>
      <c r="F869" s="174">
        <v>41640</v>
      </c>
      <c r="G869" s="51">
        <v>43100</v>
      </c>
      <c r="H869" s="455" t="s">
        <v>180</v>
      </c>
      <c r="I869" s="455" t="s">
        <v>323</v>
      </c>
      <c r="J869" s="455" t="s">
        <v>738</v>
      </c>
      <c r="K869" s="455"/>
      <c r="L869" s="455"/>
      <c r="M869" s="456"/>
      <c r="N869" s="456"/>
      <c r="O869" s="456"/>
      <c r="P869" s="456"/>
      <c r="Q869" s="456"/>
      <c r="R869" s="456"/>
      <c r="S869" s="456"/>
      <c r="T869" s="480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  <c r="DG869" s="16"/>
      <c r="DH869" s="16"/>
      <c r="DI869" s="16"/>
      <c r="DJ869" s="16"/>
      <c r="DK869" s="16"/>
      <c r="DL869" s="16"/>
      <c r="DM869" s="16"/>
      <c r="DN869" s="16"/>
      <c r="DO869" s="16"/>
      <c r="DP869" s="16"/>
      <c r="DQ869" s="16"/>
      <c r="DR869" s="124"/>
      <c r="DS869" s="124"/>
      <c r="DT869" s="124"/>
      <c r="DU869" s="124"/>
      <c r="DV869" s="124"/>
      <c r="DW869" s="124"/>
      <c r="DX869" s="124"/>
      <c r="DY869" s="124"/>
      <c r="DZ869" s="124"/>
      <c r="EA869" s="124"/>
      <c r="EB869" s="124"/>
      <c r="EC869" s="124"/>
      <c r="ED869" s="124"/>
      <c r="EE869" s="124"/>
      <c r="EF869" s="124"/>
    </row>
    <row r="870" spans="1:136" s="7" customFormat="1" ht="75" hidden="1" customHeight="1" x14ac:dyDescent="0.25">
      <c r="A870" s="684"/>
      <c r="B870" s="689"/>
      <c r="C870" s="712"/>
      <c r="D870" s="192" t="s">
        <v>480</v>
      </c>
      <c r="E870" s="43" t="s">
        <v>178</v>
      </c>
      <c r="F870" s="194">
        <v>40639</v>
      </c>
      <c r="G870" s="65" t="s">
        <v>321</v>
      </c>
      <c r="H870" s="454"/>
      <c r="I870" s="454"/>
      <c r="J870" s="454"/>
      <c r="K870" s="454"/>
      <c r="L870" s="454"/>
      <c r="M870" s="458"/>
      <c r="N870" s="458"/>
      <c r="O870" s="458"/>
      <c r="P870" s="458"/>
      <c r="Q870" s="458"/>
      <c r="R870" s="458"/>
      <c r="S870" s="458"/>
      <c r="T870" s="482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  <c r="DF870" s="16"/>
      <c r="DG870" s="16"/>
      <c r="DH870" s="16"/>
      <c r="DI870" s="16"/>
      <c r="DJ870" s="16"/>
      <c r="DK870" s="16"/>
      <c r="DL870" s="16"/>
      <c r="DM870" s="16"/>
      <c r="DN870" s="16"/>
      <c r="DO870" s="16"/>
      <c r="DP870" s="16"/>
      <c r="DQ870" s="16"/>
      <c r="DR870" s="124"/>
      <c r="DS870" s="124"/>
      <c r="DT870" s="124"/>
      <c r="DU870" s="124"/>
      <c r="DV870" s="124"/>
      <c r="DW870" s="124"/>
      <c r="DX870" s="124"/>
      <c r="DY870" s="124"/>
      <c r="DZ870" s="124"/>
      <c r="EA870" s="124"/>
      <c r="EB870" s="124"/>
      <c r="EC870" s="124"/>
      <c r="ED870" s="124"/>
      <c r="EE870" s="124"/>
      <c r="EF870" s="124"/>
    </row>
    <row r="871" spans="1:136" s="7" customFormat="1" ht="18" hidden="1" customHeight="1" x14ac:dyDescent="0.25">
      <c r="A871" s="639"/>
      <c r="B871" s="640"/>
      <c r="C871" s="586" t="s">
        <v>63</v>
      </c>
      <c r="D871" s="709"/>
      <c r="E871" s="668"/>
      <c r="F871" s="709"/>
      <c r="G871" s="669"/>
      <c r="H871" s="212" t="s">
        <v>180</v>
      </c>
      <c r="I871" s="212" t="s">
        <v>323</v>
      </c>
      <c r="J871" s="212" t="s">
        <v>738</v>
      </c>
      <c r="K871" s="212" t="s">
        <v>319</v>
      </c>
      <c r="L871" s="212" t="s">
        <v>295</v>
      </c>
      <c r="M871" s="253"/>
      <c r="N871" s="253"/>
      <c r="O871" s="253"/>
      <c r="P871" s="253"/>
      <c r="Q871" s="253"/>
      <c r="R871" s="253"/>
      <c r="S871" s="253"/>
      <c r="T871" s="171">
        <v>3</v>
      </c>
      <c r="U871" s="25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  <c r="DG871" s="16"/>
      <c r="DH871" s="16"/>
      <c r="DI871" s="16"/>
      <c r="DJ871" s="16"/>
      <c r="DK871" s="16"/>
      <c r="DL871" s="16"/>
      <c r="DM871" s="16"/>
      <c r="DN871" s="16"/>
      <c r="DO871" s="16"/>
      <c r="DP871" s="16"/>
      <c r="DQ871" s="16"/>
      <c r="DR871" s="124"/>
      <c r="DS871" s="124"/>
      <c r="DT871" s="124"/>
      <c r="DU871" s="124"/>
      <c r="DV871" s="124"/>
      <c r="DW871" s="124"/>
      <c r="DX871" s="124"/>
      <c r="DY871" s="124"/>
      <c r="DZ871" s="124"/>
      <c r="EA871" s="124"/>
      <c r="EB871" s="124"/>
      <c r="EC871" s="124"/>
      <c r="ED871" s="124"/>
      <c r="EE871" s="124"/>
      <c r="EF871" s="124"/>
    </row>
    <row r="872" spans="1:136" s="131" customFormat="1" ht="85.5" customHeight="1" outlineLevel="1" x14ac:dyDescent="0.25">
      <c r="A872" s="455" t="s">
        <v>318</v>
      </c>
      <c r="B872" s="641" t="s">
        <v>346</v>
      </c>
      <c r="C872" s="716" t="s">
        <v>703</v>
      </c>
      <c r="D872" s="702" t="s">
        <v>734</v>
      </c>
      <c r="E872" s="648" t="s">
        <v>178</v>
      </c>
      <c r="F872" s="650">
        <v>39416</v>
      </c>
      <c r="G872" s="650" t="s">
        <v>321</v>
      </c>
      <c r="H872" s="455" t="s">
        <v>180</v>
      </c>
      <c r="I872" s="455" t="s">
        <v>322</v>
      </c>
      <c r="J872" s="455" t="s">
        <v>848</v>
      </c>
      <c r="K872" s="455"/>
      <c r="L872" s="455"/>
      <c r="M872" s="456"/>
      <c r="N872" s="459">
        <f t="shared" ref="N872:S872" si="93">N874</f>
        <v>2672.8</v>
      </c>
      <c r="O872" s="459">
        <f t="shared" si="93"/>
        <v>2672.7515600000002</v>
      </c>
      <c r="P872" s="462">
        <f t="shared" si="93"/>
        <v>3009.6</v>
      </c>
      <c r="Q872" s="462">
        <f t="shared" si="93"/>
        <v>2971.2</v>
      </c>
      <c r="R872" s="462">
        <f t="shared" si="93"/>
        <v>2971.2</v>
      </c>
      <c r="S872" s="462">
        <f t="shared" si="93"/>
        <v>2971.2</v>
      </c>
      <c r="T872" s="480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30"/>
      <c r="BS872" s="130"/>
      <c r="BT872" s="130"/>
      <c r="BU872" s="130"/>
      <c r="BV872" s="130"/>
      <c r="BW872" s="130"/>
      <c r="BX872" s="130"/>
      <c r="BY872" s="130"/>
      <c r="BZ872" s="130"/>
      <c r="CA872" s="130"/>
      <c r="CB872" s="130"/>
      <c r="CC872" s="130"/>
      <c r="CD872" s="130"/>
      <c r="CE872" s="130"/>
      <c r="CF872" s="130"/>
      <c r="CG872" s="130"/>
      <c r="CH872" s="130"/>
      <c r="CI872" s="130"/>
      <c r="CJ872" s="130"/>
      <c r="CK872" s="130"/>
      <c r="CL872" s="130"/>
      <c r="CM872" s="130"/>
      <c r="CN872" s="130"/>
      <c r="CO872" s="130"/>
      <c r="CP872" s="130"/>
      <c r="CQ872" s="130"/>
      <c r="CR872" s="130"/>
      <c r="CS872" s="130"/>
      <c r="CT872" s="130"/>
      <c r="CU872" s="130"/>
      <c r="CV872" s="130"/>
      <c r="CW872" s="130"/>
      <c r="CX872" s="130"/>
      <c r="CY872" s="130"/>
      <c r="CZ872" s="130"/>
      <c r="DA872" s="130"/>
      <c r="DB872" s="130"/>
      <c r="DC872" s="130"/>
      <c r="DD872" s="130"/>
      <c r="DE872" s="130"/>
      <c r="DF872" s="130"/>
      <c r="DG872" s="130"/>
      <c r="DH872" s="130"/>
      <c r="DI872" s="130"/>
      <c r="DJ872" s="130"/>
      <c r="DK872" s="130"/>
      <c r="DL872" s="130"/>
      <c r="DM872" s="130"/>
      <c r="DN872" s="130"/>
      <c r="DO872" s="130"/>
      <c r="DP872" s="130"/>
      <c r="DQ872" s="130"/>
    </row>
    <row r="873" spans="1:136" s="131" customFormat="1" ht="92.25" customHeight="1" outlineLevel="1" x14ac:dyDescent="0.25">
      <c r="A873" s="454"/>
      <c r="B873" s="642"/>
      <c r="C873" s="717"/>
      <c r="D873" s="704"/>
      <c r="E873" s="649"/>
      <c r="F873" s="651"/>
      <c r="G873" s="651"/>
      <c r="H873" s="454"/>
      <c r="I873" s="454"/>
      <c r="J873" s="454"/>
      <c r="K873" s="454"/>
      <c r="L873" s="454"/>
      <c r="M873" s="458"/>
      <c r="N873" s="461"/>
      <c r="O873" s="461"/>
      <c r="P873" s="464"/>
      <c r="Q873" s="464"/>
      <c r="R873" s="464"/>
      <c r="S873" s="464"/>
      <c r="T873" s="482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30"/>
      <c r="BS873" s="130"/>
      <c r="BT873" s="130"/>
      <c r="BU873" s="130"/>
      <c r="BV873" s="130"/>
      <c r="BW873" s="130"/>
      <c r="BX873" s="130"/>
      <c r="BY873" s="130"/>
      <c r="BZ873" s="130"/>
      <c r="CA873" s="130"/>
      <c r="CB873" s="130"/>
      <c r="CC873" s="130"/>
      <c r="CD873" s="130"/>
      <c r="CE873" s="130"/>
      <c r="CF873" s="130"/>
      <c r="CG873" s="130"/>
      <c r="CH873" s="130"/>
      <c r="CI873" s="130"/>
      <c r="CJ873" s="130"/>
      <c r="CK873" s="130"/>
      <c r="CL873" s="130"/>
      <c r="CM873" s="130"/>
      <c r="CN873" s="130"/>
      <c r="CO873" s="130"/>
      <c r="CP873" s="130"/>
      <c r="CQ873" s="130"/>
      <c r="CR873" s="130"/>
      <c r="CS873" s="130"/>
      <c r="CT873" s="130"/>
      <c r="CU873" s="130"/>
      <c r="CV873" s="130"/>
      <c r="CW873" s="130"/>
      <c r="CX873" s="130"/>
      <c r="CY873" s="130"/>
      <c r="CZ873" s="130"/>
      <c r="DA873" s="130"/>
      <c r="DB873" s="130"/>
      <c r="DC873" s="130"/>
      <c r="DD873" s="130"/>
      <c r="DE873" s="130"/>
      <c r="DF873" s="130"/>
      <c r="DG873" s="130"/>
      <c r="DH873" s="130"/>
      <c r="DI873" s="130"/>
      <c r="DJ873" s="130"/>
      <c r="DK873" s="130"/>
      <c r="DL873" s="130"/>
      <c r="DM873" s="130"/>
      <c r="DN873" s="130"/>
      <c r="DO873" s="130"/>
      <c r="DP873" s="130"/>
      <c r="DQ873" s="130"/>
    </row>
    <row r="874" spans="1:136" s="131" customFormat="1" ht="24" customHeight="1" outlineLevel="1" x14ac:dyDescent="0.25">
      <c r="A874" s="639"/>
      <c r="B874" s="640"/>
      <c r="C874" s="658" t="s">
        <v>925</v>
      </c>
      <c r="D874" s="659"/>
      <c r="E874" s="659"/>
      <c r="F874" s="659"/>
      <c r="G874" s="660"/>
      <c r="H874" s="187" t="s">
        <v>180</v>
      </c>
      <c r="I874" s="187" t="s">
        <v>322</v>
      </c>
      <c r="J874" s="187" t="s">
        <v>848</v>
      </c>
      <c r="K874" s="187" t="s">
        <v>852</v>
      </c>
      <c r="L874" s="187" t="s">
        <v>751</v>
      </c>
      <c r="M874" s="256"/>
      <c r="N874" s="256">
        <v>2672.8</v>
      </c>
      <c r="O874" s="256">
        <v>2672.7515600000002</v>
      </c>
      <c r="P874" s="256">
        <v>3009.6</v>
      </c>
      <c r="Q874" s="256">
        <v>2971.2</v>
      </c>
      <c r="R874" s="256">
        <v>2971.2</v>
      </c>
      <c r="S874" s="256">
        <v>2971.2</v>
      </c>
      <c r="T874" s="176">
        <v>2</v>
      </c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30"/>
      <c r="BS874" s="130"/>
      <c r="BT874" s="130"/>
      <c r="BU874" s="130"/>
      <c r="BV874" s="130"/>
      <c r="BW874" s="130"/>
      <c r="BX874" s="130"/>
      <c r="BY874" s="130"/>
      <c r="BZ874" s="130"/>
      <c r="CA874" s="130"/>
      <c r="CB874" s="130"/>
      <c r="CC874" s="130"/>
      <c r="CD874" s="130"/>
      <c r="CE874" s="130"/>
      <c r="CF874" s="130"/>
      <c r="CG874" s="130"/>
      <c r="CH874" s="130"/>
      <c r="CI874" s="130"/>
      <c r="CJ874" s="130"/>
      <c r="CK874" s="130"/>
      <c r="CL874" s="130"/>
      <c r="CM874" s="130"/>
      <c r="CN874" s="130"/>
      <c r="CO874" s="130"/>
      <c r="CP874" s="130"/>
      <c r="CQ874" s="130"/>
      <c r="CR874" s="130"/>
      <c r="CS874" s="130"/>
      <c r="CT874" s="130"/>
      <c r="CU874" s="130"/>
      <c r="CV874" s="130"/>
      <c r="CW874" s="130"/>
      <c r="CX874" s="130"/>
      <c r="CY874" s="130"/>
      <c r="CZ874" s="130"/>
      <c r="DA874" s="130"/>
      <c r="DB874" s="130"/>
      <c r="DC874" s="130"/>
      <c r="DD874" s="130"/>
      <c r="DE874" s="130"/>
      <c r="DF874" s="130"/>
      <c r="DG874" s="130"/>
      <c r="DH874" s="130"/>
      <c r="DI874" s="130"/>
      <c r="DJ874" s="130"/>
      <c r="DK874" s="130"/>
      <c r="DL874" s="130"/>
      <c r="DM874" s="130"/>
      <c r="DN874" s="130"/>
      <c r="DO874" s="130"/>
      <c r="DP874" s="130"/>
      <c r="DQ874" s="130"/>
    </row>
    <row r="875" spans="1:136" s="131" customFormat="1" ht="85.5" hidden="1" customHeight="1" outlineLevel="1" x14ac:dyDescent="0.25">
      <c r="A875" s="455" t="s">
        <v>318</v>
      </c>
      <c r="B875" s="641" t="s">
        <v>457</v>
      </c>
      <c r="C875" s="716" t="s">
        <v>703</v>
      </c>
      <c r="D875" s="702" t="s">
        <v>734</v>
      </c>
      <c r="E875" s="648" t="s">
        <v>178</v>
      </c>
      <c r="F875" s="650">
        <v>39416</v>
      </c>
      <c r="G875" s="650" t="s">
        <v>321</v>
      </c>
      <c r="H875" s="455" t="s">
        <v>180</v>
      </c>
      <c r="I875" s="455" t="s">
        <v>322</v>
      </c>
      <c r="J875" s="455" t="s">
        <v>848</v>
      </c>
      <c r="K875" s="455"/>
      <c r="L875" s="455"/>
      <c r="M875" s="456"/>
      <c r="N875" s="456"/>
      <c r="O875" s="456"/>
      <c r="P875" s="462"/>
      <c r="Q875" s="462"/>
      <c r="R875" s="462"/>
      <c r="S875" s="462"/>
      <c r="T875" s="480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30"/>
      <c r="BS875" s="130"/>
      <c r="BT875" s="130"/>
      <c r="BU875" s="130"/>
      <c r="BV875" s="130"/>
      <c r="BW875" s="130"/>
      <c r="BX875" s="130"/>
      <c r="BY875" s="130"/>
      <c r="BZ875" s="130"/>
      <c r="CA875" s="130"/>
      <c r="CB875" s="130"/>
      <c r="CC875" s="130"/>
      <c r="CD875" s="130"/>
      <c r="CE875" s="130"/>
      <c r="CF875" s="130"/>
      <c r="CG875" s="130"/>
      <c r="CH875" s="130"/>
      <c r="CI875" s="130"/>
      <c r="CJ875" s="130"/>
      <c r="CK875" s="130"/>
      <c r="CL875" s="130"/>
      <c r="CM875" s="130"/>
      <c r="CN875" s="130"/>
      <c r="CO875" s="130"/>
      <c r="CP875" s="130"/>
      <c r="CQ875" s="130"/>
      <c r="CR875" s="130"/>
      <c r="CS875" s="130"/>
      <c r="CT875" s="130"/>
      <c r="CU875" s="130"/>
      <c r="CV875" s="130"/>
      <c r="CW875" s="130"/>
      <c r="CX875" s="130"/>
      <c r="CY875" s="130"/>
      <c r="CZ875" s="130"/>
      <c r="DA875" s="130"/>
      <c r="DB875" s="130"/>
      <c r="DC875" s="130"/>
      <c r="DD875" s="130"/>
      <c r="DE875" s="130"/>
      <c r="DF875" s="130"/>
      <c r="DG875" s="130"/>
      <c r="DH875" s="130"/>
      <c r="DI875" s="130"/>
      <c r="DJ875" s="130"/>
      <c r="DK875" s="130"/>
      <c r="DL875" s="130"/>
      <c r="DM875" s="130"/>
      <c r="DN875" s="130"/>
      <c r="DO875" s="130"/>
      <c r="DP875" s="130"/>
      <c r="DQ875" s="130"/>
    </row>
    <row r="876" spans="1:136" s="131" customFormat="1" ht="92.25" hidden="1" customHeight="1" outlineLevel="1" x14ac:dyDescent="0.25">
      <c r="A876" s="454"/>
      <c r="B876" s="642"/>
      <c r="C876" s="717"/>
      <c r="D876" s="704"/>
      <c r="E876" s="649"/>
      <c r="F876" s="651"/>
      <c r="G876" s="651"/>
      <c r="H876" s="454"/>
      <c r="I876" s="454"/>
      <c r="J876" s="454"/>
      <c r="K876" s="454"/>
      <c r="L876" s="454"/>
      <c r="M876" s="458"/>
      <c r="N876" s="458"/>
      <c r="O876" s="458"/>
      <c r="P876" s="464"/>
      <c r="Q876" s="464"/>
      <c r="R876" s="464"/>
      <c r="S876" s="464"/>
      <c r="T876" s="482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30"/>
      <c r="BS876" s="130"/>
      <c r="BT876" s="130"/>
      <c r="BU876" s="130"/>
      <c r="BV876" s="130"/>
      <c r="BW876" s="130"/>
      <c r="BX876" s="130"/>
      <c r="BY876" s="130"/>
      <c r="BZ876" s="130"/>
      <c r="CA876" s="130"/>
      <c r="CB876" s="130"/>
      <c r="CC876" s="130"/>
      <c r="CD876" s="130"/>
      <c r="CE876" s="130"/>
      <c r="CF876" s="130"/>
      <c r="CG876" s="130"/>
      <c r="CH876" s="130"/>
      <c r="CI876" s="130"/>
      <c r="CJ876" s="130"/>
      <c r="CK876" s="130"/>
      <c r="CL876" s="130"/>
      <c r="CM876" s="130"/>
      <c r="CN876" s="130"/>
      <c r="CO876" s="130"/>
      <c r="CP876" s="130"/>
      <c r="CQ876" s="130"/>
      <c r="CR876" s="130"/>
      <c r="CS876" s="130"/>
      <c r="CT876" s="130"/>
      <c r="CU876" s="130"/>
      <c r="CV876" s="130"/>
      <c r="CW876" s="130"/>
      <c r="CX876" s="130"/>
      <c r="CY876" s="130"/>
      <c r="CZ876" s="130"/>
      <c r="DA876" s="130"/>
      <c r="DB876" s="130"/>
      <c r="DC876" s="130"/>
      <c r="DD876" s="130"/>
      <c r="DE876" s="130"/>
      <c r="DF876" s="130"/>
      <c r="DG876" s="130"/>
      <c r="DH876" s="130"/>
      <c r="DI876" s="130"/>
      <c r="DJ876" s="130"/>
      <c r="DK876" s="130"/>
      <c r="DL876" s="130"/>
      <c r="DM876" s="130"/>
      <c r="DN876" s="130"/>
      <c r="DO876" s="130"/>
      <c r="DP876" s="130"/>
      <c r="DQ876" s="130"/>
    </row>
    <row r="877" spans="1:136" s="131" customFormat="1" ht="24" hidden="1" customHeight="1" outlineLevel="1" x14ac:dyDescent="0.25">
      <c r="A877" s="639"/>
      <c r="B877" s="640"/>
      <c r="C877" s="658" t="s">
        <v>333</v>
      </c>
      <c r="D877" s="659"/>
      <c r="E877" s="659"/>
      <c r="F877" s="659"/>
      <c r="G877" s="660"/>
      <c r="H877" s="187" t="s">
        <v>180</v>
      </c>
      <c r="I877" s="187" t="s">
        <v>322</v>
      </c>
      <c r="J877" s="187" t="s">
        <v>848</v>
      </c>
      <c r="K877" s="187" t="s">
        <v>489</v>
      </c>
      <c r="L877" s="187" t="s">
        <v>751</v>
      </c>
      <c r="M877" s="256"/>
      <c r="N877" s="256"/>
      <c r="O877" s="256"/>
      <c r="P877" s="256"/>
      <c r="Q877" s="256"/>
      <c r="R877" s="256"/>
      <c r="S877" s="256"/>
      <c r="T877" s="176">
        <v>2</v>
      </c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30"/>
      <c r="BS877" s="130"/>
      <c r="BT877" s="130"/>
      <c r="BU877" s="130"/>
      <c r="BV877" s="130"/>
      <c r="BW877" s="130"/>
      <c r="BX877" s="130"/>
      <c r="BY877" s="130"/>
      <c r="BZ877" s="130"/>
      <c r="CA877" s="130"/>
      <c r="CB877" s="130"/>
      <c r="CC877" s="130"/>
      <c r="CD877" s="130"/>
      <c r="CE877" s="130"/>
      <c r="CF877" s="130"/>
      <c r="CG877" s="130"/>
      <c r="CH877" s="130"/>
      <c r="CI877" s="130"/>
      <c r="CJ877" s="130"/>
      <c r="CK877" s="130"/>
      <c r="CL877" s="130"/>
      <c r="CM877" s="130"/>
      <c r="CN877" s="130"/>
      <c r="CO877" s="130"/>
      <c r="CP877" s="130"/>
      <c r="CQ877" s="130"/>
      <c r="CR877" s="130"/>
      <c r="CS877" s="130"/>
      <c r="CT877" s="130"/>
      <c r="CU877" s="130"/>
      <c r="CV877" s="130"/>
      <c r="CW877" s="130"/>
      <c r="CX877" s="130"/>
      <c r="CY877" s="130"/>
      <c r="CZ877" s="130"/>
      <c r="DA877" s="130"/>
      <c r="DB877" s="130"/>
      <c r="DC877" s="130"/>
      <c r="DD877" s="130"/>
      <c r="DE877" s="130"/>
      <c r="DF877" s="130"/>
      <c r="DG877" s="130"/>
      <c r="DH877" s="130"/>
      <c r="DI877" s="130"/>
      <c r="DJ877" s="130"/>
      <c r="DK877" s="130"/>
      <c r="DL877" s="130"/>
      <c r="DM877" s="130"/>
      <c r="DN877" s="130"/>
      <c r="DO877" s="130"/>
      <c r="DP877" s="130"/>
      <c r="DQ877" s="130"/>
    </row>
    <row r="878" spans="1:136" s="9" customFormat="1" ht="85.5" hidden="1" customHeight="1" x14ac:dyDescent="0.25">
      <c r="A878" s="455" t="s">
        <v>318</v>
      </c>
      <c r="B878" s="641" t="s">
        <v>457</v>
      </c>
      <c r="C878" s="644" t="s">
        <v>129</v>
      </c>
      <c r="D878" s="247" t="s">
        <v>821</v>
      </c>
      <c r="E878" s="173" t="s">
        <v>178</v>
      </c>
      <c r="F878" s="174">
        <v>42370</v>
      </c>
      <c r="G878" s="174">
        <v>44196</v>
      </c>
      <c r="H878" s="455" t="s">
        <v>180</v>
      </c>
      <c r="I878" s="455" t="s">
        <v>323</v>
      </c>
      <c r="J878" s="455" t="s">
        <v>39</v>
      </c>
      <c r="K878" s="212"/>
      <c r="L878" s="212"/>
      <c r="M878" s="456"/>
      <c r="N878" s="253"/>
      <c r="O878" s="253"/>
      <c r="P878" s="253"/>
      <c r="Q878" s="253"/>
      <c r="R878" s="253"/>
      <c r="S878" s="253"/>
      <c r="T878" s="171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  <c r="DE878" s="16"/>
      <c r="DF878" s="16"/>
      <c r="DG878" s="16"/>
      <c r="DH878" s="16"/>
      <c r="DI878" s="16"/>
      <c r="DJ878" s="16"/>
      <c r="DK878" s="16"/>
      <c r="DL878" s="16"/>
      <c r="DM878" s="16"/>
      <c r="DN878" s="16"/>
      <c r="DO878" s="16"/>
      <c r="DP878" s="16"/>
      <c r="DQ878" s="16"/>
      <c r="DR878" s="124"/>
      <c r="DS878" s="124"/>
      <c r="DT878" s="124"/>
      <c r="DU878" s="124"/>
      <c r="DV878" s="124"/>
      <c r="DW878" s="124"/>
      <c r="DX878" s="124"/>
      <c r="DY878" s="124"/>
      <c r="DZ878" s="124"/>
      <c r="EA878" s="124"/>
      <c r="EB878" s="124"/>
      <c r="EC878" s="124"/>
      <c r="ED878" s="124"/>
      <c r="EE878" s="124"/>
      <c r="EF878" s="124"/>
    </row>
    <row r="879" spans="1:136" s="9" customFormat="1" ht="77.25" hidden="1" customHeight="1" x14ac:dyDescent="0.25">
      <c r="A879" s="454"/>
      <c r="B879" s="642"/>
      <c r="C879" s="645"/>
      <c r="D879" s="248" t="s">
        <v>822</v>
      </c>
      <c r="E879" s="193" t="s">
        <v>178</v>
      </c>
      <c r="F879" s="194">
        <v>42370</v>
      </c>
      <c r="G879" s="194">
        <v>44196</v>
      </c>
      <c r="H879" s="454"/>
      <c r="I879" s="454"/>
      <c r="J879" s="454"/>
      <c r="K879" s="213"/>
      <c r="L879" s="213"/>
      <c r="M879" s="458"/>
      <c r="N879" s="254"/>
      <c r="O879" s="254"/>
      <c r="P879" s="254"/>
      <c r="Q879" s="254"/>
      <c r="R879" s="254"/>
      <c r="S879" s="254"/>
      <c r="T879" s="172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  <c r="DE879" s="16"/>
      <c r="DF879" s="16"/>
      <c r="DG879" s="16"/>
      <c r="DH879" s="16"/>
      <c r="DI879" s="16"/>
      <c r="DJ879" s="16"/>
      <c r="DK879" s="16"/>
      <c r="DL879" s="16"/>
      <c r="DM879" s="16"/>
      <c r="DN879" s="16"/>
      <c r="DO879" s="16"/>
      <c r="DP879" s="16"/>
      <c r="DQ879" s="16"/>
      <c r="DR879" s="124"/>
      <c r="DS879" s="124"/>
      <c r="DT879" s="124"/>
      <c r="DU879" s="124"/>
      <c r="DV879" s="124"/>
      <c r="DW879" s="124"/>
      <c r="DX879" s="124"/>
      <c r="DY879" s="124"/>
      <c r="DZ879" s="124"/>
      <c r="EA879" s="124"/>
      <c r="EB879" s="124"/>
      <c r="EC879" s="124"/>
      <c r="ED879" s="124"/>
      <c r="EE879" s="124"/>
      <c r="EF879" s="124"/>
    </row>
    <row r="880" spans="1:136" s="9" customFormat="1" ht="18" hidden="1" customHeight="1" x14ac:dyDescent="0.25">
      <c r="A880" s="639"/>
      <c r="B880" s="640"/>
      <c r="C880" s="628" t="s">
        <v>130</v>
      </c>
      <c r="D880" s="629"/>
      <c r="E880" s="629"/>
      <c r="F880" s="629"/>
      <c r="G880" s="630"/>
      <c r="H880" s="213" t="s">
        <v>180</v>
      </c>
      <c r="I880" s="213" t="s">
        <v>323</v>
      </c>
      <c r="J880" s="216" t="s">
        <v>39</v>
      </c>
      <c r="K880" s="213" t="s">
        <v>319</v>
      </c>
      <c r="L880" s="213" t="s">
        <v>751</v>
      </c>
      <c r="M880" s="254"/>
      <c r="N880" s="254"/>
      <c r="O880" s="254"/>
      <c r="P880" s="254"/>
      <c r="Q880" s="254"/>
      <c r="R880" s="254"/>
      <c r="S880" s="254"/>
      <c r="T880" s="172">
        <v>3</v>
      </c>
      <c r="U880" s="25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  <c r="DE880" s="16"/>
      <c r="DF880" s="16"/>
      <c r="DG880" s="16"/>
      <c r="DH880" s="16"/>
      <c r="DI880" s="16"/>
      <c r="DJ880" s="16"/>
      <c r="DK880" s="16"/>
      <c r="DL880" s="16"/>
      <c r="DM880" s="16"/>
      <c r="DN880" s="16"/>
      <c r="DO880" s="16"/>
      <c r="DP880" s="16"/>
      <c r="DQ880" s="16"/>
      <c r="DR880" s="124"/>
      <c r="DS880" s="124"/>
      <c r="DT880" s="124"/>
      <c r="DU880" s="124"/>
      <c r="DV880" s="124"/>
      <c r="DW880" s="124"/>
      <c r="DX880" s="124"/>
      <c r="DY880" s="124"/>
      <c r="DZ880" s="124"/>
      <c r="EA880" s="124"/>
      <c r="EB880" s="124"/>
      <c r="EC880" s="124"/>
      <c r="ED880" s="124"/>
      <c r="EE880" s="124"/>
      <c r="EF880" s="124"/>
    </row>
    <row r="881" spans="1:136" s="9" customFormat="1" ht="111" hidden="1" customHeight="1" x14ac:dyDescent="0.25">
      <c r="A881" s="684" t="s">
        <v>318</v>
      </c>
      <c r="B881" s="684" t="s">
        <v>725</v>
      </c>
      <c r="C881" s="679" t="s">
        <v>210</v>
      </c>
      <c r="D881" s="104" t="s">
        <v>480</v>
      </c>
      <c r="E881" s="173" t="s">
        <v>178</v>
      </c>
      <c r="F881" s="174">
        <v>40639</v>
      </c>
      <c r="G881" s="174" t="s">
        <v>321</v>
      </c>
      <c r="H881" s="684" t="s">
        <v>180</v>
      </c>
      <c r="I881" s="684" t="s">
        <v>323</v>
      </c>
      <c r="J881" s="684" t="s">
        <v>490</v>
      </c>
      <c r="K881" s="684"/>
      <c r="L881" s="684"/>
      <c r="M881" s="713"/>
      <c r="N881" s="713"/>
      <c r="O881" s="713"/>
      <c r="P881" s="713"/>
      <c r="Q881" s="713"/>
      <c r="R881" s="713"/>
      <c r="S881" s="713"/>
      <c r="T881" s="708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  <c r="DF881" s="16"/>
      <c r="DG881" s="16"/>
      <c r="DH881" s="16"/>
      <c r="DI881" s="16"/>
      <c r="DJ881" s="16"/>
      <c r="DK881" s="16"/>
      <c r="DL881" s="16"/>
      <c r="DM881" s="16"/>
      <c r="DN881" s="16"/>
      <c r="DO881" s="16"/>
      <c r="DP881" s="16"/>
      <c r="DQ881" s="16"/>
      <c r="DR881" s="124"/>
      <c r="DS881" s="124"/>
      <c r="DT881" s="124"/>
      <c r="DU881" s="124"/>
      <c r="DV881" s="124"/>
      <c r="DW881" s="124"/>
      <c r="DX881" s="124"/>
      <c r="DY881" s="124"/>
      <c r="DZ881" s="124"/>
      <c r="EA881" s="124"/>
      <c r="EB881" s="124"/>
      <c r="EC881" s="124"/>
      <c r="ED881" s="124"/>
      <c r="EE881" s="124"/>
      <c r="EF881" s="124"/>
    </row>
    <row r="882" spans="1:136" s="9" customFormat="1" ht="69.75" hidden="1" customHeight="1" x14ac:dyDescent="0.25">
      <c r="A882" s="684"/>
      <c r="B882" s="684"/>
      <c r="C882" s="679"/>
      <c r="D882" s="105" t="s">
        <v>658</v>
      </c>
      <c r="E882" s="193" t="s">
        <v>178</v>
      </c>
      <c r="F882" s="194">
        <v>41640</v>
      </c>
      <c r="G882" s="194">
        <v>43100</v>
      </c>
      <c r="H882" s="684"/>
      <c r="I882" s="684"/>
      <c r="J882" s="684"/>
      <c r="K882" s="684"/>
      <c r="L882" s="684"/>
      <c r="M882" s="713"/>
      <c r="N882" s="713"/>
      <c r="O882" s="713"/>
      <c r="P882" s="713"/>
      <c r="Q882" s="713"/>
      <c r="R882" s="713"/>
      <c r="S882" s="713"/>
      <c r="T882" s="708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  <c r="DE882" s="16"/>
      <c r="DF882" s="16"/>
      <c r="DG882" s="16"/>
      <c r="DH882" s="16"/>
      <c r="DI882" s="16"/>
      <c r="DJ882" s="16"/>
      <c r="DK882" s="16"/>
      <c r="DL882" s="16"/>
      <c r="DM882" s="16"/>
      <c r="DN882" s="16"/>
      <c r="DO882" s="16"/>
      <c r="DP882" s="16"/>
      <c r="DQ882" s="16"/>
      <c r="DR882" s="124"/>
      <c r="DS882" s="124"/>
      <c r="DT882" s="124"/>
      <c r="DU882" s="124"/>
      <c r="DV882" s="124"/>
      <c r="DW882" s="124"/>
      <c r="DX882" s="124"/>
      <c r="DY882" s="124"/>
      <c r="DZ882" s="124"/>
      <c r="EA882" s="124"/>
      <c r="EB882" s="124"/>
      <c r="EC882" s="124"/>
      <c r="ED882" s="124"/>
      <c r="EE882" s="124"/>
      <c r="EF882" s="124"/>
    </row>
    <row r="883" spans="1:136" s="9" customFormat="1" ht="18" hidden="1" customHeight="1" x14ac:dyDescent="0.25">
      <c r="A883" s="639"/>
      <c r="B883" s="640"/>
      <c r="C883" s="586" t="s">
        <v>63</v>
      </c>
      <c r="D883" s="714"/>
      <c r="E883" s="223"/>
      <c r="F883" s="223"/>
      <c r="G883" s="224"/>
      <c r="H883" s="212" t="s">
        <v>180</v>
      </c>
      <c r="I883" s="212" t="s">
        <v>323</v>
      </c>
      <c r="J883" s="212" t="s">
        <v>490</v>
      </c>
      <c r="K883" s="212" t="s">
        <v>319</v>
      </c>
      <c r="L883" s="212" t="s">
        <v>295</v>
      </c>
      <c r="M883" s="253"/>
      <c r="N883" s="253"/>
      <c r="O883" s="256"/>
      <c r="P883" s="256"/>
      <c r="Q883" s="256"/>
      <c r="R883" s="256"/>
      <c r="S883" s="256"/>
      <c r="T883" s="176">
        <v>3</v>
      </c>
      <c r="U883" s="25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  <c r="DE883" s="16"/>
      <c r="DF883" s="16"/>
      <c r="DG883" s="16"/>
      <c r="DH883" s="16"/>
      <c r="DI883" s="16"/>
      <c r="DJ883" s="16"/>
      <c r="DK883" s="16"/>
      <c r="DL883" s="16"/>
      <c r="DM883" s="16"/>
      <c r="DN883" s="16"/>
      <c r="DO883" s="16"/>
      <c r="DP883" s="16"/>
      <c r="DQ883" s="16"/>
      <c r="DR883" s="124"/>
      <c r="DS883" s="124"/>
      <c r="DT883" s="124"/>
      <c r="DU883" s="124"/>
      <c r="DV883" s="124"/>
      <c r="DW883" s="124"/>
      <c r="DX883" s="124"/>
      <c r="DY883" s="124"/>
      <c r="DZ883" s="124"/>
      <c r="EA883" s="124"/>
      <c r="EB883" s="124"/>
      <c r="EC883" s="124"/>
      <c r="ED883" s="124"/>
      <c r="EE883" s="124"/>
      <c r="EF883" s="124"/>
    </row>
    <row r="884" spans="1:136" s="9" customFormat="1" ht="90" hidden="1" customHeight="1" x14ac:dyDescent="0.25">
      <c r="A884" s="455" t="s">
        <v>318</v>
      </c>
      <c r="B884" s="468" t="s">
        <v>723</v>
      </c>
      <c r="C884" s="644" t="s">
        <v>129</v>
      </c>
      <c r="D884" s="247" t="s">
        <v>821</v>
      </c>
      <c r="E884" s="199" t="s">
        <v>178</v>
      </c>
      <c r="F884" s="208">
        <v>42370</v>
      </c>
      <c r="G884" s="174">
        <v>44196</v>
      </c>
      <c r="H884" s="468" t="s">
        <v>180</v>
      </c>
      <c r="I884" s="465" t="s">
        <v>323</v>
      </c>
      <c r="J884" s="455" t="s">
        <v>339</v>
      </c>
      <c r="K884" s="455"/>
      <c r="L884" s="455"/>
      <c r="M884" s="456"/>
      <c r="N884" s="456"/>
      <c r="O884" s="456"/>
      <c r="P884" s="456"/>
      <c r="Q884" s="456"/>
      <c r="R884" s="456"/>
      <c r="S884" s="456"/>
      <c r="T884" s="480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  <c r="DG884" s="16"/>
      <c r="DH884" s="16"/>
      <c r="DI884" s="16"/>
      <c r="DJ884" s="16"/>
      <c r="DK884" s="16"/>
      <c r="DL884" s="16"/>
      <c r="DM884" s="16"/>
      <c r="DN884" s="16"/>
      <c r="DO884" s="16"/>
      <c r="DP884" s="16"/>
      <c r="DQ884" s="16"/>
      <c r="DR884" s="124"/>
      <c r="DS884" s="124"/>
      <c r="DT884" s="124"/>
      <c r="DU884" s="124"/>
      <c r="DV884" s="124"/>
      <c r="DW884" s="124"/>
      <c r="DX884" s="124"/>
      <c r="DY884" s="124"/>
      <c r="DZ884" s="124"/>
      <c r="EA884" s="124"/>
      <c r="EB884" s="124"/>
      <c r="EC884" s="124"/>
      <c r="ED884" s="124"/>
      <c r="EE884" s="124"/>
      <c r="EF884" s="124"/>
    </row>
    <row r="885" spans="1:136" s="9" customFormat="1" ht="81.75" hidden="1" customHeight="1" x14ac:dyDescent="0.25">
      <c r="A885" s="454"/>
      <c r="B885" s="470"/>
      <c r="C885" s="645"/>
      <c r="D885" s="248" t="s">
        <v>822</v>
      </c>
      <c r="E885" s="45" t="s">
        <v>178</v>
      </c>
      <c r="F885" s="44">
        <v>42370</v>
      </c>
      <c r="G885" s="194">
        <v>44196</v>
      </c>
      <c r="H885" s="470"/>
      <c r="I885" s="467"/>
      <c r="J885" s="454"/>
      <c r="K885" s="454"/>
      <c r="L885" s="454"/>
      <c r="M885" s="458"/>
      <c r="N885" s="458"/>
      <c r="O885" s="458"/>
      <c r="P885" s="458"/>
      <c r="Q885" s="458"/>
      <c r="R885" s="458"/>
      <c r="S885" s="458"/>
      <c r="T885" s="482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  <c r="DF885" s="16"/>
      <c r="DG885" s="16"/>
      <c r="DH885" s="16"/>
      <c r="DI885" s="16"/>
      <c r="DJ885" s="16"/>
      <c r="DK885" s="16"/>
      <c r="DL885" s="16"/>
      <c r="DM885" s="16"/>
      <c r="DN885" s="16"/>
      <c r="DO885" s="16"/>
      <c r="DP885" s="16"/>
      <c r="DQ885" s="16"/>
      <c r="DR885" s="124"/>
      <c r="DS885" s="124"/>
      <c r="DT885" s="124"/>
      <c r="DU885" s="124"/>
      <c r="DV885" s="124"/>
      <c r="DW885" s="124"/>
      <c r="DX885" s="124"/>
      <c r="DY885" s="124"/>
      <c r="DZ885" s="124"/>
      <c r="EA885" s="124"/>
      <c r="EB885" s="124"/>
      <c r="EC885" s="124"/>
      <c r="ED885" s="124"/>
      <c r="EE885" s="124"/>
      <c r="EF885" s="124"/>
    </row>
    <row r="886" spans="1:136" s="9" customFormat="1" ht="23.25" hidden="1" customHeight="1" x14ac:dyDescent="0.25">
      <c r="A886" s="214"/>
      <c r="B886" s="215"/>
      <c r="C886" s="628" t="s">
        <v>130</v>
      </c>
      <c r="D886" s="709"/>
      <c r="E886" s="709"/>
      <c r="F886" s="709"/>
      <c r="G886" s="710"/>
      <c r="H886" s="212" t="s">
        <v>180</v>
      </c>
      <c r="I886" s="212" t="s">
        <v>323</v>
      </c>
      <c r="J886" s="216" t="s">
        <v>339</v>
      </c>
      <c r="K886" s="212" t="s">
        <v>319</v>
      </c>
      <c r="L886" s="212" t="s">
        <v>751</v>
      </c>
      <c r="M886" s="253"/>
      <c r="N886" s="253"/>
      <c r="O886" s="253"/>
      <c r="P886" s="253"/>
      <c r="Q886" s="253"/>
      <c r="R886" s="253"/>
      <c r="S886" s="253"/>
      <c r="T886" s="171">
        <v>3</v>
      </c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  <c r="DF886" s="16"/>
      <c r="DG886" s="16"/>
      <c r="DH886" s="16"/>
      <c r="DI886" s="16"/>
      <c r="DJ886" s="16"/>
      <c r="DK886" s="16"/>
      <c r="DL886" s="16"/>
      <c r="DM886" s="16"/>
      <c r="DN886" s="16"/>
      <c r="DO886" s="16"/>
      <c r="DP886" s="16"/>
      <c r="DQ886" s="16"/>
      <c r="DR886" s="124"/>
      <c r="DS886" s="124"/>
      <c r="DT886" s="124"/>
      <c r="DU886" s="124"/>
      <c r="DV886" s="124"/>
      <c r="DW886" s="124"/>
      <c r="DX886" s="124"/>
      <c r="DY886" s="124"/>
      <c r="DZ886" s="124"/>
      <c r="EA886" s="124"/>
      <c r="EB886" s="124"/>
      <c r="EC886" s="124"/>
      <c r="ED886" s="124"/>
      <c r="EE886" s="124"/>
      <c r="EF886" s="124"/>
    </row>
    <row r="887" spans="1:136" s="9" customFormat="1" ht="85.5" customHeight="1" x14ac:dyDescent="0.25">
      <c r="A887" s="455" t="s">
        <v>318</v>
      </c>
      <c r="B887" s="468" t="s">
        <v>457</v>
      </c>
      <c r="C887" s="644" t="s">
        <v>129</v>
      </c>
      <c r="D887" s="715" t="s">
        <v>1026</v>
      </c>
      <c r="E887" s="648" t="s">
        <v>178</v>
      </c>
      <c r="F887" s="650">
        <v>42370</v>
      </c>
      <c r="G887" s="650">
        <v>44561</v>
      </c>
      <c r="H887" s="468" t="s">
        <v>180</v>
      </c>
      <c r="I887" s="455" t="s">
        <v>323</v>
      </c>
      <c r="J887" s="455" t="s">
        <v>381</v>
      </c>
      <c r="K887" s="455"/>
      <c r="L887" s="455"/>
      <c r="M887" s="456"/>
      <c r="N887" s="459">
        <f>N889</f>
        <v>451.98699999999997</v>
      </c>
      <c r="O887" s="459">
        <f>O889</f>
        <v>451.98699999999997</v>
      </c>
      <c r="P887" s="456">
        <f>P889</f>
        <v>0</v>
      </c>
      <c r="Q887" s="456"/>
      <c r="R887" s="456"/>
      <c r="S887" s="456"/>
      <c r="T887" s="480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  <c r="DE887" s="16"/>
      <c r="DF887" s="16"/>
      <c r="DG887" s="16"/>
      <c r="DH887" s="16"/>
      <c r="DI887" s="16"/>
      <c r="DJ887" s="16"/>
      <c r="DK887" s="16"/>
      <c r="DL887" s="16"/>
      <c r="DM887" s="16"/>
      <c r="DN887" s="16"/>
      <c r="DO887" s="16"/>
      <c r="DP887" s="16"/>
      <c r="DQ887" s="16"/>
      <c r="DR887" s="124"/>
      <c r="DS887" s="124"/>
      <c r="DT887" s="124"/>
      <c r="DU887" s="124"/>
      <c r="DV887" s="124"/>
      <c r="DW887" s="124"/>
      <c r="DX887" s="124"/>
      <c r="DY887" s="124"/>
      <c r="DZ887" s="124"/>
      <c r="EA887" s="124"/>
      <c r="EB887" s="124"/>
      <c r="EC887" s="124"/>
      <c r="ED887" s="124"/>
      <c r="EE887" s="124"/>
      <c r="EF887" s="124"/>
    </row>
    <row r="888" spans="1:136" s="9" customFormat="1" ht="19.2" customHeight="1" x14ac:dyDescent="0.25">
      <c r="A888" s="454"/>
      <c r="B888" s="470"/>
      <c r="C888" s="645"/>
      <c r="D888" s="674"/>
      <c r="E888" s="649"/>
      <c r="F888" s="651"/>
      <c r="G888" s="651"/>
      <c r="H888" s="470"/>
      <c r="I888" s="454"/>
      <c r="J888" s="454"/>
      <c r="K888" s="454"/>
      <c r="L888" s="454"/>
      <c r="M888" s="458"/>
      <c r="N888" s="461"/>
      <c r="O888" s="461"/>
      <c r="P888" s="458"/>
      <c r="Q888" s="458"/>
      <c r="R888" s="458"/>
      <c r="S888" s="458"/>
      <c r="T888" s="482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  <c r="DG888" s="16"/>
      <c r="DH888" s="16"/>
      <c r="DI888" s="16"/>
      <c r="DJ888" s="16"/>
      <c r="DK888" s="16"/>
      <c r="DL888" s="16"/>
      <c r="DM888" s="16"/>
      <c r="DN888" s="16"/>
      <c r="DO888" s="16"/>
      <c r="DP888" s="16"/>
      <c r="DQ888" s="16"/>
      <c r="DR888" s="124"/>
      <c r="DS888" s="124"/>
      <c r="DT888" s="124"/>
      <c r="DU888" s="124"/>
      <c r="DV888" s="124"/>
      <c r="DW888" s="124"/>
      <c r="DX888" s="124"/>
      <c r="DY888" s="124"/>
      <c r="DZ888" s="124"/>
      <c r="EA888" s="124"/>
      <c r="EB888" s="124"/>
      <c r="EC888" s="124"/>
      <c r="ED888" s="124"/>
      <c r="EE888" s="124"/>
      <c r="EF888" s="124"/>
    </row>
    <row r="889" spans="1:136" s="9" customFormat="1" ht="23.25" customHeight="1" x14ac:dyDescent="0.25">
      <c r="A889" s="214"/>
      <c r="B889" s="215"/>
      <c r="C889" s="628" t="s">
        <v>130</v>
      </c>
      <c r="D889" s="629"/>
      <c r="E889" s="629"/>
      <c r="F889" s="629"/>
      <c r="G889" s="630"/>
      <c r="H889" s="212"/>
      <c r="I889" s="212"/>
      <c r="J889" s="212" t="s">
        <v>381</v>
      </c>
      <c r="K889" s="212" t="s">
        <v>319</v>
      </c>
      <c r="L889" s="212" t="s">
        <v>751</v>
      </c>
      <c r="M889" s="253"/>
      <c r="N889" s="253">
        <f>339.364+112.623</f>
        <v>451.98699999999997</v>
      </c>
      <c r="O889" s="253">
        <f>339.364+112.623</f>
        <v>451.98699999999997</v>
      </c>
      <c r="P889" s="253"/>
      <c r="Q889" s="253"/>
      <c r="R889" s="253"/>
      <c r="S889" s="253"/>
      <c r="T889" s="171">
        <v>3</v>
      </c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  <c r="DG889" s="16"/>
      <c r="DH889" s="16"/>
      <c r="DI889" s="16"/>
      <c r="DJ889" s="16"/>
      <c r="DK889" s="16"/>
      <c r="DL889" s="16"/>
      <c r="DM889" s="16"/>
      <c r="DN889" s="16"/>
      <c r="DO889" s="16"/>
      <c r="DP889" s="16"/>
      <c r="DQ889" s="16"/>
      <c r="DR889" s="124"/>
      <c r="DS889" s="124"/>
      <c r="DT889" s="124"/>
      <c r="DU889" s="124"/>
      <c r="DV889" s="124"/>
      <c r="DW889" s="124"/>
      <c r="DX889" s="124"/>
      <c r="DY889" s="124"/>
      <c r="DZ889" s="124"/>
      <c r="EA889" s="124"/>
      <c r="EB889" s="124"/>
      <c r="EC889" s="124"/>
      <c r="ED889" s="124"/>
      <c r="EE889" s="124"/>
      <c r="EF889" s="124"/>
    </row>
    <row r="890" spans="1:136" s="9" customFormat="1" ht="84" customHeight="1" x14ac:dyDescent="0.25">
      <c r="A890" s="106" t="s">
        <v>318</v>
      </c>
      <c r="B890" s="228" t="s">
        <v>723</v>
      </c>
      <c r="C890" s="186" t="s">
        <v>129</v>
      </c>
      <c r="D890" s="66" t="s">
        <v>1027</v>
      </c>
      <c r="E890" s="189" t="s">
        <v>178</v>
      </c>
      <c r="F890" s="40">
        <v>42370</v>
      </c>
      <c r="G890" s="40">
        <v>44561</v>
      </c>
      <c r="H890" s="212" t="s">
        <v>180</v>
      </c>
      <c r="I890" s="212" t="s">
        <v>323</v>
      </c>
      <c r="J890" s="212" t="s">
        <v>340</v>
      </c>
      <c r="K890" s="212"/>
      <c r="L890" s="212"/>
      <c r="M890" s="253">
        <f>M891</f>
        <v>290</v>
      </c>
      <c r="N890" s="257">
        <f>N891</f>
        <v>290</v>
      </c>
      <c r="O890" s="257">
        <f>O891</f>
        <v>290</v>
      </c>
      <c r="P890" s="253">
        <f>P891</f>
        <v>0</v>
      </c>
      <c r="Q890" s="253"/>
      <c r="R890" s="253"/>
      <c r="S890" s="253"/>
      <c r="T890" s="171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  <c r="DE890" s="16"/>
      <c r="DF890" s="16"/>
      <c r="DG890" s="16"/>
      <c r="DH890" s="16"/>
      <c r="DI890" s="16"/>
      <c r="DJ890" s="16"/>
      <c r="DK890" s="16"/>
      <c r="DL890" s="16"/>
      <c r="DM890" s="16"/>
      <c r="DN890" s="16"/>
      <c r="DO890" s="16"/>
      <c r="DP890" s="16"/>
      <c r="DQ890" s="16"/>
      <c r="DR890" s="124"/>
      <c r="DS890" s="124"/>
      <c r="DT890" s="124"/>
      <c r="DU890" s="124"/>
      <c r="DV890" s="124"/>
      <c r="DW890" s="124"/>
      <c r="DX890" s="124"/>
      <c r="DY890" s="124"/>
      <c r="DZ890" s="124"/>
      <c r="EA890" s="124"/>
      <c r="EB890" s="124"/>
      <c r="EC890" s="124"/>
      <c r="ED890" s="124"/>
      <c r="EE890" s="124"/>
      <c r="EF890" s="124"/>
    </row>
    <row r="891" spans="1:136" s="9" customFormat="1" ht="23.25" customHeight="1" x14ac:dyDescent="0.25">
      <c r="A891" s="214"/>
      <c r="B891" s="215"/>
      <c r="C891" s="628" t="s">
        <v>130</v>
      </c>
      <c r="D891" s="629"/>
      <c r="E891" s="629"/>
      <c r="F891" s="629"/>
      <c r="G891" s="630"/>
      <c r="H891" s="212" t="s">
        <v>180</v>
      </c>
      <c r="I891" s="212" t="s">
        <v>323</v>
      </c>
      <c r="J891" s="212" t="s">
        <v>340</v>
      </c>
      <c r="K891" s="212" t="s">
        <v>319</v>
      </c>
      <c r="L891" s="212" t="s">
        <v>751</v>
      </c>
      <c r="M891" s="253">
        <v>290</v>
      </c>
      <c r="N891" s="253">
        <v>290</v>
      </c>
      <c r="O891" s="253">
        <v>290</v>
      </c>
      <c r="P891" s="253"/>
      <c r="Q891" s="253"/>
      <c r="R891" s="253"/>
      <c r="S891" s="253"/>
      <c r="T891" s="171">
        <v>3</v>
      </c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  <c r="DF891" s="16"/>
      <c r="DG891" s="16"/>
      <c r="DH891" s="16"/>
      <c r="DI891" s="16"/>
      <c r="DJ891" s="16"/>
      <c r="DK891" s="16"/>
      <c r="DL891" s="16"/>
      <c r="DM891" s="16"/>
      <c r="DN891" s="16"/>
      <c r="DO891" s="16"/>
      <c r="DP891" s="16"/>
      <c r="DQ891" s="16"/>
      <c r="DR891" s="124"/>
      <c r="DS891" s="124"/>
      <c r="DT891" s="124"/>
      <c r="DU891" s="124"/>
      <c r="DV891" s="124"/>
      <c r="DW891" s="124"/>
      <c r="DX891" s="124"/>
      <c r="DY891" s="124"/>
      <c r="DZ891" s="124"/>
      <c r="EA891" s="124"/>
      <c r="EB891" s="124"/>
      <c r="EC891" s="124"/>
      <c r="ED891" s="124"/>
      <c r="EE891" s="124"/>
      <c r="EF891" s="124"/>
    </row>
    <row r="892" spans="1:136" s="12" customFormat="1" ht="130.5" hidden="1" customHeight="1" x14ac:dyDescent="0.25">
      <c r="A892" s="455" t="s">
        <v>318</v>
      </c>
      <c r="B892" s="641" t="s">
        <v>726</v>
      </c>
      <c r="C892" s="670" t="s">
        <v>438</v>
      </c>
      <c r="D892" s="190" t="s">
        <v>479</v>
      </c>
      <c r="E892" s="173" t="s">
        <v>178</v>
      </c>
      <c r="F892" s="174">
        <v>42094</v>
      </c>
      <c r="G892" s="174" t="s">
        <v>321</v>
      </c>
      <c r="H892" s="212" t="s">
        <v>180</v>
      </c>
      <c r="I892" s="212" t="s">
        <v>323</v>
      </c>
      <c r="J892" s="212" t="s">
        <v>272</v>
      </c>
      <c r="K892" s="455"/>
      <c r="L892" s="455"/>
      <c r="M892" s="253"/>
      <c r="N892" s="253">
        <f>N894</f>
        <v>0</v>
      </c>
      <c r="O892" s="253">
        <f>O894</f>
        <v>0</v>
      </c>
      <c r="P892" s="456"/>
      <c r="Q892" s="456"/>
      <c r="R892" s="456"/>
      <c r="S892" s="456"/>
      <c r="T892" s="480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  <c r="DG892" s="16"/>
      <c r="DH892" s="16"/>
      <c r="DI892" s="16"/>
      <c r="DJ892" s="16"/>
      <c r="DK892" s="16"/>
      <c r="DL892" s="16"/>
      <c r="DM892" s="16"/>
      <c r="DN892" s="16"/>
      <c r="DO892" s="16"/>
      <c r="DP892" s="16"/>
      <c r="DQ892" s="16"/>
      <c r="DR892" s="124"/>
      <c r="DS892" s="124"/>
      <c r="DT892" s="124"/>
      <c r="DU892" s="124"/>
      <c r="DV892" s="124"/>
      <c r="DW892" s="124"/>
      <c r="DX892" s="124"/>
      <c r="DY892" s="124"/>
      <c r="DZ892" s="124"/>
      <c r="EA892" s="124"/>
      <c r="EB892" s="124"/>
      <c r="EC892" s="124"/>
      <c r="ED892" s="124"/>
      <c r="EE892" s="124"/>
      <c r="EF892" s="124"/>
    </row>
    <row r="893" spans="1:136" s="12" customFormat="1" ht="138.75" hidden="1" customHeight="1" x14ac:dyDescent="0.25">
      <c r="A893" s="454"/>
      <c r="B893" s="642"/>
      <c r="C893" s="671"/>
      <c r="D893" s="192" t="s">
        <v>517</v>
      </c>
      <c r="E893" s="193" t="s">
        <v>178</v>
      </c>
      <c r="F893" s="194">
        <v>41640</v>
      </c>
      <c r="G893" s="194">
        <v>42369</v>
      </c>
      <c r="H893" s="59"/>
      <c r="I893" s="59"/>
      <c r="J893" s="59"/>
      <c r="K893" s="454"/>
      <c r="L893" s="454"/>
      <c r="M893" s="147"/>
      <c r="N893" s="147"/>
      <c r="O893" s="147"/>
      <c r="P893" s="458"/>
      <c r="Q893" s="458"/>
      <c r="R893" s="458"/>
      <c r="S893" s="458"/>
      <c r="T893" s="482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  <c r="DE893" s="16"/>
      <c r="DF893" s="16"/>
      <c r="DG893" s="16"/>
      <c r="DH893" s="16"/>
      <c r="DI893" s="16"/>
      <c r="DJ893" s="16"/>
      <c r="DK893" s="16"/>
      <c r="DL893" s="16"/>
      <c r="DM893" s="16"/>
      <c r="DN893" s="16"/>
      <c r="DO893" s="16"/>
      <c r="DP893" s="16"/>
      <c r="DQ893" s="16"/>
      <c r="DR893" s="124"/>
      <c r="DS893" s="124"/>
      <c r="DT893" s="124"/>
      <c r="DU893" s="124"/>
      <c r="DV893" s="124"/>
      <c r="DW893" s="124"/>
      <c r="DX893" s="124"/>
      <c r="DY893" s="124"/>
      <c r="DZ893" s="124"/>
      <c r="EA893" s="124"/>
      <c r="EB893" s="124"/>
      <c r="EC893" s="124"/>
      <c r="ED893" s="124"/>
      <c r="EE893" s="124"/>
      <c r="EF893" s="124"/>
    </row>
    <row r="894" spans="1:136" s="12" customFormat="1" ht="18" hidden="1" customHeight="1" x14ac:dyDescent="0.25">
      <c r="A894" s="666"/>
      <c r="B894" s="667"/>
      <c r="C894" s="586" t="s">
        <v>63</v>
      </c>
      <c r="D894" s="668"/>
      <c r="E894" s="668"/>
      <c r="F894" s="668"/>
      <c r="G894" s="669"/>
      <c r="H894" s="187" t="s">
        <v>180</v>
      </c>
      <c r="I894" s="187" t="s">
        <v>323</v>
      </c>
      <c r="J894" s="187" t="s">
        <v>272</v>
      </c>
      <c r="K894" s="187" t="s">
        <v>319</v>
      </c>
      <c r="L894" s="187" t="s">
        <v>295</v>
      </c>
      <c r="M894" s="256"/>
      <c r="N894" s="256">
        <v>0</v>
      </c>
      <c r="O894" s="256">
        <v>0</v>
      </c>
      <c r="P894" s="256"/>
      <c r="Q894" s="256"/>
      <c r="R894" s="256"/>
      <c r="S894" s="256"/>
      <c r="T894" s="176">
        <v>3</v>
      </c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  <c r="DF894" s="16"/>
      <c r="DG894" s="16"/>
      <c r="DH894" s="16"/>
      <c r="DI894" s="16"/>
      <c r="DJ894" s="16"/>
      <c r="DK894" s="16"/>
      <c r="DL894" s="16"/>
      <c r="DM894" s="16"/>
      <c r="DN894" s="16"/>
      <c r="DO894" s="16"/>
      <c r="DP894" s="16"/>
      <c r="DQ894" s="16"/>
      <c r="DR894" s="124"/>
      <c r="DS894" s="124"/>
      <c r="DT894" s="124"/>
      <c r="DU894" s="124"/>
      <c r="DV894" s="124"/>
      <c r="DW894" s="124"/>
      <c r="DX894" s="124"/>
      <c r="DY894" s="124"/>
      <c r="DZ894" s="124"/>
      <c r="EA894" s="124"/>
      <c r="EB894" s="124"/>
      <c r="EC894" s="124"/>
      <c r="ED894" s="124"/>
      <c r="EE894" s="124"/>
      <c r="EF894" s="124"/>
    </row>
    <row r="895" spans="1:136" s="12" customFormat="1" ht="78" customHeight="1" x14ac:dyDescent="0.25">
      <c r="A895" s="465" t="s">
        <v>318</v>
      </c>
      <c r="B895" s="468" t="s">
        <v>724</v>
      </c>
      <c r="C895" s="626" t="s">
        <v>984</v>
      </c>
      <c r="D895" s="66" t="s">
        <v>1173</v>
      </c>
      <c r="E895" s="189" t="s">
        <v>178</v>
      </c>
      <c r="F895" s="40">
        <v>43101</v>
      </c>
      <c r="G895" s="40" t="s">
        <v>321</v>
      </c>
      <c r="H895" s="212"/>
      <c r="I895" s="212"/>
      <c r="J895" s="455" t="s">
        <v>985</v>
      </c>
      <c r="K895" s="455"/>
      <c r="L895" s="455"/>
      <c r="M895" s="456"/>
      <c r="N895" s="456"/>
      <c r="O895" s="456"/>
      <c r="P895" s="456">
        <f>P897</f>
        <v>105.97846</v>
      </c>
      <c r="Q895" s="456"/>
      <c r="R895" s="456"/>
      <c r="S895" s="456"/>
      <c r="T895" s="480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  <c r="DE895" s="16"/>
      <c r="DF895" s="16"/>
      <c r="DG895" s="16"/>
      <c r="DH895" s="16"/>
      <c r="DI895" s="16"/>
      <c r="DJ895" s="16"/>
      <c r="DK895" s="16"/>
      <c r="DL895" s="16"/>
      <c r="DM895" s="16"/>
      <c r="DN895" s="16"/>
      <c r="DO895" s="16"/>
      <c r="DP895" s="16"/>
      <c r="DQ895" s="16"/>
      <c r="DR895" s="124"/>
      <c r="DS895" s="124"/>
      <c r="DT895" s="124"/>
      <c r="DU895" s="124"/>
      <c r="DV895" s="124"/>
      <c r="DW895" s="124"/>
      <c r="DX895" s="124"/>
      <c r="DY895" s="124"/>
      <c r="DZ895" s="124"/>
      <c r="EA895" s="124"/>
      <c r="EB895" s="124"/>
      <c r="EC895" s="124"/>
      <c r="ED895" s="124"/>
      <c r="EE895" s="124"/>
      <c r="EF895" s="124"/>
    </row>
    <row r="896" spans="1:136" s="166" customFormat="1" ht="84" customHeight="1" x14ac:dyDescent="0.25">
      <c r="A896" s="467"/>
      <c r="B896" s="470"/>
      <c r="C896" s="627"/>
      <c r="D896" s="66" t="s">
        <v>1027</v>
      </c>
      <c r="E896" s="189" t="s">
        <v>178</v>
      </c>
      <c r="F896" s="40">
        <v>42370</v>
      </c>
      <c r="G896" s="40">
        <v>44561</v>
      </c>
      <c r="H896" s="212" t="s">
        <v>180</v>
      </c>
      <c r="I896" s="212" t="s">
        <v>323</v>
      </c>
      <c r="J896" s="454"/>
      <c r="K896" s="454"/>
      <c r="L896" s="454"/>
      <c r="M896" s="458"/>
      <c r="N896" s="458"/>
      <c r="O896" s="458"/>
      <c r="P896" s="458"/>
      <c r="Q896" s="458"/>
      <c r="R896" s="458"/>
      <c r="S896" s="458"/>
      <c r="T896" s="482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5"/>
      <c r="BS896" s="165"/>
      <c r="BT896" s="165"/>
      <c r="BU896" s="165"/>
      <c r="BV896" s="165"/>
      <c r="BW896" s="165"/>
      <c r="BX896" s="165"/>
      <c r="BY896" s="165"/>
      <c r="BZ896" s="165"/>
      <c r="CA896" s="165"/>
      <c r="CB896" s="165"/>
      <c r="CC896" s="165"/>
      <c r="CD896" s="165"/>
      <c r="CE896" s="165"/>
      <c r="CF896" s="165"/>
      <c r="CG896" s="165"/>
      <c r="CH896" s="165"/>
      <c r="CI896" s="165"/>
      <c r="CJ896" s="165"/>
      <c r="CK896" s="165"/>
      <c r="CL896" s="165"/>
      <c r="CM896" s="165"/>
      <c r="CN896" s="165"/>
      <c r="CO896" s="165"/>
      <c r="CP896" s="165"/>
      <c r="CQ896" s="165"/>
      <c r="CR896" s="165"/>
      <c r="CS896" s="165"/>
      <c r="CT896" s="165"/>
      <c r="CU896" s="165"/>
      <c r="CV896" s="165"/>
      <c r="CW896" s="165"/>
      <c r="CX896" s="165"/>
      <c r="CY896" s="165"/>
      <c r="CZ896" s="165"/>
      <c r="DA896" s="165"/>
      <c r="DB896" s="165"/>
      <c r="DC896" s="165"/>
      <c r="DD896" s="165"/>
      <c r="DE896" s="165"/>
      <c r="DF896" s="165"/>
      <c r="DG896" s="165"/>
      <c r="DH896" s="165"/>
      <c r="DI896" s="165"/>
      <c r="DJ896" s="165"/>
      <c r="DK896" s="165"/>
      <c r="DL896" s="165"/>
      <c r="DM896" s="165"/>
      <c r="DN896" s="165"/>
      <c r="DO896" s="165"/>
      <c r="DP896" s="165"/>
      <c r="DQ896" s="165"/>
    </row>
    <row r="897" spans="1:136" s="166" customFormat="1" ht="33.6" customHeight="1" x14ac:dyDescent="0.25">
      <c r="A897" s="214"/>
      <c r="B897" s="215"/>
      <c r="C897" s="628" t="s">
        <v>130</v>
      </c>
      <c r="D897" s="629"/>
      <c r="E897" s="629"/>
      <c r="F897" s="629"/>
      <c r="G897" s="630"/>
      <c r="H897" s="212" t="s">
        <v>180</v>
      </c>
      <c r="I897" s="212" t="s">
        <v>323</v>
      </c>
      <c r="J897" s="212" t="s">
        <v>985</v>
      </c>
      <c r="K897" s="212" t="s">
        <v>319</v>
      </c>
      <c r="L897" s="212" t="s">
        <v>751</v>
      </c>
      <c r="M897" s="253"/>
      <c r="N897" s="253"/>
      <c r="O897" s="253"/>
      <c r="P897" s="253">
        <v>105.97846</v>
      </c>
      <c r="Q897" s="253"/>
      <c r="R897" s="253"/>
      <c r="S897" s="253"/>
      <c r="T897" s="171">
        <v>3</v>
      </c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5"/>
      <c r="BS897" s="165"/>
      <c r="BT897" s="165"/>
      <c r="BU897" s="165"/>
      <c r="BV897" s="165"/>
      <c r="BW897" s="165"/>
      <c r="BX897" s="165"/>
      <c r="BY897" s="165"/>
      <c r="BZ897" s="165"/>
      <c r="CA897" s="165"/>
      <c r="CB897" s="165"/>
      <c r="CC897" s="165"/>
      <c r="CD897" s="165"/>
      <c r="CE897" s="165"/>
      <c r="CF897" s="165"/>
      <c r="CG897" s="165"/>
      <c r="CH897" s="165"/>
      <c r="CI897" s="165"/>
      <c r="CJ897" s="165"/>
      <c r="CK897" s="165"/>
      <c r="CL897" s="165"/>
      <c r="CM897" s="165"/>
      <c r="CN897" s="165"/>
      <c r="CO897" s="165"/>
      <c r="CP897" s="165"/>
      <c r="CQ897" s="165"/>
      <c r="CR897" s="165"/>
      <c r="CS897" s="165"/>
      <c r="CT897" s="165"/>
      <c r="CU897" s="165"/>
      <c r="CV897" s="165"/>
      <c r="CW897" s="165"/>
      <c r="CX897" s="165"/>
      <c r="CY897" s="165"/>
      <c r="CZ897" s="165"/>
      <c r="DA897" s="165"/>
      <c r="DB897" s="165"/>
      <c r="DC897" s="165"/>
      <c r="DD897" s="165"/>
      <c r="DE897" s="165"/>
      <c r="DF897" s="165"/>
      <c r="DG897" s="165"/>
      <c r="DH897" s="165"/>
      <c r="DI897" s="165"/>
      <c r="DJ897" s="165"/>
      <c r="DK897" s="165"/>
      <c r="DL897" s="165"/>
      <c r="DM897" s="165"/>
      <c r="DN897" s="165"/>
      <c r="DO897" s="165"/>
      <c r="DP897" s="165"/>
      <c r="DQ897" s="165"/>
    </row>
    <row r="898" spans="1:136" s="166" customFormat="1" ht="84" customHeight="1" x14ac:dyDescent="0.25">
      <c r="A898" s="106" t="s">
        <v>318</v>
      </c>
      <c r="B898" s="228" t="s">
        <v>75</v>
      </c>
      <c r="C898" s="39" t="s">
        <v>1045</v>
      </c>
      <c r="D898" s="66" t="s">
        <v>1027</v>
      </c>
      <c r="E898" s="189" t="s">
        <v>178</v>
      </c>
      <c r="F898" s="40">
        <v>42370</v>
      </c>
      <c r="G898" s="40">
        <v>44561</v>
      </c>
      <c r="H898" s="212" t="s">
        <v>180</v>
      </c>
      <c r="I898" s="212" t="s">
        <v>323</v>
      </c>
      <c r="J898" s="212" t="s">
        <v>1046</v>
      </c>
      <c r="K898" s="212"/>
      <c r="L898" s="212"/>
      <c r="M898" s="253"/>
      <c r="N898" s="257"/>
      <c r="O898" s="257"/>
      <c r="P898" s="253">
        <f>P899</f>
        <v>0</v>
      </c>
      <c r="Q898" s="253">
        <f t="shared" ref="Q898" si="94">Q899</f>
        <v>999.6</v>
      </c>
      <c r="R898" s="253">
        <f t="shared" ref="R898" si="95">R899</f>
        <v>0</v>
      </c>
      <c r="S898" s="253">
        <f t="shared" ref="S898" si="96">S899</f>
        <v>0</v>
      </c>
      <c r="T898" s="171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5"/>
      <c r="BS898" s="165"/>
      <c r="BT898" s="165"/>
      <c r="BU898" s="165"/>
      <c r="BV898" s="165"/>
      <c r="BW898" s="165"/>
      <c r="BX898" s="165"/>
      <c r="BY898" s="165"/>
      <c r="BZ898" s="165"/>
      <c r="CA898" s="165"/>
      <c r="CB898" s="165"/>
      <c r="CC898" s="165"/>
      <c r="CD898" s="165"/>
      <c r="CE898" s="165"/>
      <c r="CF898" s="165"/>
      <c r="CG898" s="165"/>
      <c r="CH898" s="165"/>
      <c r="CI898" s="165"/>
      <c r="CJ898" s="165"/>
      <c r="CK898" s="165"/>
      <c r="CL898" s="165"/>
      <c r="CM898" s="165"/>
      <c r="CN898" s="165"/>
      <c r="CO898" s="165"/>
      <c r="CP898" s="165"/>
      <c r="CQ898" s="165"/>
      <c r="CR898" s="165"/>
      <c r="CS898" s="165"/>
      <c r="CT898" s="165"/>
      <c r="CU898" s="165"/>
      <c r="CV898" s="165"/>
      <c r="CW898" s="165"/>
      <c r="CX898" s="165"/>
      <c r="CY898" s="165"/>
      <c r="CZ898" s="165"/>
      <c r="DA898" s="165"/>
      <c r="DB898" s="165"/>
      <c r="DC898" s="165"/>
      <c r="DD898" s="165"/>
      <c r="DE898" s="165"/>
      <c r="DF898" s="165"/>
      <c r="DG898" s="165"/>
      <c r="DH898" s="165"/>
      <c r="DI898" s="165"/>
      <c r="DJ898" s="165"/>
      <c r="DK898" s="165"/>
      <c r="DL898" s="165"/>
      <c r="DM898" s="165"/>
      <c r="DN898" s="165"/>
      <c r="DO898" s="165"/>
      <c r="DP898" s="165"/>
      <c r="DQ898" s="165"/>
    </row>
    <row r="899" spans="1:136" s="166" customFormat="1" ht="33.6" customHeight="1" x14ac:dyDescent="0.25">
      <c r="A899" s="214"/>
      <c r="B899" s="215"/>
      <c r="C899" s="628" t="s">
        <v>130</v>
      </c>
      <c r="D899" s="629"/>
      <c r="E899" s="629"/>
      <c r="F899" s="629"/>
      <c r="G899" s="630"/>
      <c r="H899" s="212" t="s">
        <v>180</v>
      </c>
      <c r="I899" s="212" t="s">
        <v>323</v>
      </c>
      <c r="J899" s="212" t="s">
        <v>1046</v>
      </c>
      <c r="K899" s="212" t="s">
        <v>319</v>
      </c>
      <c r="L899" s="212" t="s">
        <v>751</v>
      </c>
      <c r="M899" s="253"/>
      <c r="N899" s="253"/>
      <c r="O899" s="253"/>
      <c r="P899" s="253">
        <v>0</v>
      </c>
      <c r="Q899" s="253">
        <v>999.6</v>
      </c>
      <c r="R899" s="253">
        <v>0</v>
      </c>
      <c r="S899" s="253">
        <v>0</v>
      </c>
      <c r="T899" s="171">
        <v>3</v>
      </c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5"/>
      <c r="BS899" s="165"/>
      <c r="BT899" s="165"/>
      <c r="BU899" s="165"/>
      <c r="BV899" s="165"/>
      <c r="BW899" s="165"/>
      <c r="BX899" s="165"/>
      <c r="BY899" s="165"/>
      <c r="BZ899" s="165"/>
      <c r="CA899" s="165"/>
      <c r="CB899" s="165"/>
      <c r="CC899" s="165"/>
      <c r="CD899" s="165"/>
      <c r="CE899" s="165"/>
      <c r="CF899" s="165"/>
      <c r="CG899" s="165"/>
      <c r="CH899" s="165"/>
      <c r="CI899" s="165"/>
      <c r="CJ899" s="165"/>
      <c r="CK899" s="165"/>
      <c r="CL899" s="165"/>
      <c r="CM899" s="165"/>
      <c r="CN899" s="165"/>
      <c r="CO899" s="165"/>
      <c r="CP899" s="165"/>
      <c r="CQ899" s="165"/>
      <c r="CR899" s="165"/>
      <c r="CS899" s="165"/>
      <c r="CT899" s="165"/>
      <c r="CU899" s="165"/>
      <c r="CV899" s="165"/>
      <c r="CW899" s="165"/>
      <c r="CX899" s="165"/>
      <c r="CY899" s="165"/>
      <c r="CZ899" s="165"/>
      <c r="DA899" s="165"/>
      <c r="DB899" s="165"/>
      <c r="DC899" s="165"/>
      <c r="DD899" s="165"/>
      <c r="DE899" s="165"/>
      <c r="DF899" s="165"/>
      <c r="DG899" s="165"/>
      <c r="DH899" s="165"/>
      <c r="DI899" s="165"/>
      <c r="DJ899" s="165"/>
      <c r="DK899" s="165"/>
      <c r="DL899" s="165"/>
      <c r="DM899" s="165"/>
      <c r="DN899" s="165"/>
      <c r="DO899" s="165"/>
      <c r="DP899" s="165"/>
      <c r="DQ899" s="165"/>
    </row>
    <row r="900" spans="1:136" s="166" customFormat="1" ht="84" customHeight="1" x14ac:dyDescent="0.25">
      <c r="A900" s="106" t="s">
        <v>318</v>
      </c>
      <c r="B900" s="228" t="s">
        <v>977</v>
      </c>
      <c r="C900" s="39" t="s">
        <v>1045</v>
      </c>
      <c r="D900" s="66" t="s">
        <v>1027</v>
      </c>
      <c r="E900" s="189" t="s">
        <v>178</v>
      </c>
      <c r="F900" s="40">
        <v>42370</v>
      </c>
      <c r="G900" s="40">
        <v>44561</v>
      </c>
      <c r="H900" s="212" t="s">
        <v>180</v>
      </c>
      <c r="I900" s="212" t="s">
        <v>323</v>
      </c>
      <c r="J900" s="212" t="s">
        <v>951</v>
      </c>
      <c r="K900" s="212"/>
      <c r="L900" s="212"/>
      <c r="M900" s="253"/>
      <c r="N900" s="257"/>
      <c r="O900" s="257"/>
      <c r="P900" s="253">
        <f>P901</f>
        <v>0</v>
      </c>
      <c r="Q900" s="253">
        <f t="shared" ref="Q900" si="97">Q901</f>
        <v>298.7</v>
      </c>
      <c r="R900" s="253">
        <f t="shared" ref="R900" si="98">R901</f>
        <v>298.7</v>
      </c>
      <c r="S900" s="253">
        <f t="shared" ref="S900" si="99">S901</f>
        <v>298.7</v>
      </c>
      <c r="T900" s="171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5"/>
      <c r="BS900" s="165"/>
      <c r="BT900" s="165"/>
      <c r="BU900" s="165"/>
      <c r="BV900" s="165"/>
      <c r="BW900" s="165"/>
      <c r="BX900" s="165"/>
      <c r="BY900" s="165"/>
      <c r="BZ900" s="165"/>
      <c r="CA900" s="165"/>
      <c r="CB900" s="165"/>
      <c r="CC900" s="165"/>
      <c r="CD900" s="165"/>
      <c r="CE900" s="165"/>
      <c r="CF900" s="165"/>
      <c r="CG900" s="165"/>
      <c r="CH900" s="165"/>
      <c r="CI900" s="165"/>
      <c r="CJ900" s="165"/>
      <c r="CK900" s="165"/>
      <c r="CL900" s="165"/>
      <c r="CM900" s="165"/>
      <c r="CN900" s="165"/>
      <c r="CO900" s="165"/>
      <c r="CP900" s="165"/>
      <c r="CQ900" s="165"/>
      <c r="CR900" s="165"/>
      <c r="CS900" s="165"/>
      <c r="CT900" s="165"/>
      <c r="CU900" s="165"/>
      <c r="CV900" s="165"/>
      <c r="CW900" s="165"/>
      <c r="CX900" s="165"/>
      <c r="CY900" s="165"/>
      <c r="CZ900" s="165"/>
      <c r="DA900" s="165"/>
      <c r="DB900" s="165"/>
      <c r="DC900" s="165"/>
      <c r="DD900" s="165"/>
      <c r="DE900" s="165"/>
      <c r="DF900" s="165"/>
      <c r="DG900" s="165"/>
      <c r="DH900" s="165"/>
      <c r="DI900" s="165"/>
      <c r="DJ900" s="165"/>
      <c r="DK900" s="165"/>
      <c r="DL900" s="165"/>
      <c r="DM900" s="165"/>
      <c r="DN900" s="165"/>
      <c r="DO900" s="165"/>
      <c r="DP900" s="165"/>
      <c r="DQ900" s="165"/>
    </row>
    <row r="901" spans="1:136" s="166" customFormat="1" ht="33.6" customHeight="1" x14ac:dyDescent="0.25">
      <c r="A901" s="214"/>
      <c r="B901" s="215"/>
      <c r="C901" s="628" t="s">
        <v>130</v>
      </c>
      <c r="D901" s="629"/>
      <c r="E901" s="629"/>
      <c r="F901" s="629"/>
      <c r="G901" s="630"/>
      <c r="H901" s="212" t="s">
        <v>180</v>
      </c>
      <c r="I901" s="212" t="s">
        <v>323</v>
      </c>
      <c r="J901" s="212" t="s">
        <v>951</v>
      </c>
      <c r="K901" s="212" t="s">
        <v>319</v>
      </c>
      <c r="L901" s="212" t="s">
        <v>751</v>
      </c>
      <c r="M901" s="253"/>
      <c r="N901" s="253"/>
      <c r="O901" s="253"/>
      <c r="P901" s="253">
        <v>0</v>
      </c>
      <c r="Q901" s="253">
        <v>298.7</v>
      </c>
      <c r="R901" s="253">
        <v>298.7</v>
      </c>
      <c r="S901" s="253">
        <v>298.7</v>
      </c>
      <c r="T901" s="171">
        <v>3</v>
      </c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5"/>
      <c r="BS901" s="165"/>
      <c r="BT901" s="165"/>
      <c r="BU901" s="165"/>
      <c r="BV901" s="165"/>
      <c r="BW901" s="165"/>
      <c r="BX901" s="165"/>
      <c r="BY901" s="165"/>
      <c r="BZ901" s="165"/>
      <c r="CA901" s="165"/>
      <c r="CB901" s="165"/>
      <c r="CC901" s="165"/>
      <c r="CD901" s="165"/>
      <c r="CE901" s="165"/>
      <c r="CF901" s="165"/>
      <c r="CG901" s="165"/>
      <c r="CH901" s="165"/>
      <c r="CI901" s="165"/>
      <c r="CJ901" s="165"/>
      <c r="CK901" s="165"/>
      <c r="CL901" s="165"/>
      <c r="CM901" s="165"/>
      <c r="CN901" s="165"/>
      <c r="CO901" s="165"/>
      <c r="CP901" s="165"/>
      <c r="CQ901" s="165"/>
      <c r="CR901" s="165"/>
      <c r="CS901" s="165"/>
      <c r="CT901" s="165"/>
      <c r="CU901" s="165"/>
      <c r="CV901" s="165"/>
      <c r="CW901" s="165"/>
      <c r="CX901" s="165"/>
      <c r="CY901" s="165"/>
      <c r="CZ901" s="165"/>
      <c r="DA901" s="165"/>
      <c r="DB901" s="165"/>
      <c r="DC901" s="165"/>
      <c r="DD901" s="165"/>
      <c r="DE901" s="165"/>
      <c r="DF901" s="165"/>
      <c r="DG901" s="165"/>
      <c r="DH901" s="165"/>
      <c r="DI901" s="165"/>
      <c r="DJ901" s="165"/>
      <c r="DK901" s="165"/>
      <c r="DL901" s="165"/>
      <c r="DM901" s="165"/>
      <c r="DN901" s="165"/>
      <c r="DO901" s="165"/>
      <c r="DP901" s="165"/>
      <c r="DQ901" s="165"/>
    </row>
    <row r="902" spans="1:136" s="166" customFormat="1" ht="84" customHeight="1" x14ac:dyDescent="0.25">
      <c r="A902" s="106" t="s">
        <v>318</v>
      </c>
      <c r="B902" s="228" t="s">
        <v>801</v>
      </c>
      <c r="C902" s="39" t="s">
        <v>950</v>
      </c>
      <c r="D902" s="66" t="s">
        <v>1027</v>
      </c>
      <c r="E902" s="189" t="s">
        <v>178</v>
      </c>
      <c r="F902" s="40">
        <v>42370</v>
      </c>
      <c r="G902" s="40">
        <v>44561</v>
      </c>
      <c r="H902" s="212" t="s">
        <v>180</v>
      </c>
      <c r="I902" s="212" t="s">
        <v>323</v>
      </c>
      <c r="J902" s="212" t="s">
        <v>951</v>
      </c>
      <c r="K902" s="212"/>
      <c r="L902" s="212"/>
      <c r="M902" s="253"/>
      <c r="N902" s="257"/>
      <c r="O902" s="257"/>
      <c r="P902" s="253">
        <f>P903</f>
        <v>1298.3</v>
      </c>
      <c r="Q902" s="253">
        <f t="shared" ref="Q902:S902" si="100">Q903</f>
        <v>0</v>
      </c>
      <c r="R902" s="253">
        <f t="shared" si="100"/>
        <v>0</v>
      </c>
      <c r="S902" s="253">
        <f t="shared" si="100"/>
        <v>0</v>
      </c>
      <c r="T902" s="171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5"/>
      <c r="BS902" s="165"/>
      <c r="BT902" s="165"/>
      <c r="BU902" s="165"/>
      <c r="BV902" s="165"/>
      <c r="BW902" s="165"/>
      <c r="BX902" s="165"/>
      <c r="BY902" s="165"/>
      <c r="BZ902" s="165"/>
      <c r="CA902" s="165"/>
      <c r="CB902" s="165"/>
      <c r="CC902" s="165"/>
      <c r="CD902" s="165"/>
      <c r="CE902" s="165"/>
      <c r="CF902" s="165"/>
      <c r="CG902" s="165"/>
      <c r="CH902" s="165"/>
      <c r="CI902" s="165"/>
      <c r="CJ902" s="165"/>
      <c r="CK902" s="165"/>
      <c r="CL902" s="165"/>
      <c r="CM902" s="165"/>
      <c r="CN902" s="165"/>
      <c r="CO902" s="165"/>
      <c r="CP902" s="165"/>
      <c r="CQ902" s="165"/>
      <c r="CR902" s="165"/>
      <c r="CS902" s="165"/>
      <c r="CT902" s="165"/>
      <c r="CU902" s="165"/>
      <c r="CV902" s="165"/>
      <c r="CW902" s="165"/>
      <c r="CX902" s="165"/>
      <c r="CY902" s="165"/>
      <c r="CZ902" s="165"/>
      <c r="DA902" s="165"/>
      <c r="DB902" s="165"/>
      <c r="DC902" s="165"/>
      <c r="DD902" s="165"/>
      <c r="DE902" s="165"/>
      <c r="DF902" s="165"/>
      <c r="DG902" s="165"/>
      <c r="DH902" s="165"/>
      <c r="DI902" s="165"/>
      <c r="DJ902" s="165"/>
      <c r="DK902" s="165"/>
      <c r="DL902" s="165"/>
      <c r="DM902" s="165"/>
      <c r="DN902" s="165"/>
      <c r="DO902" s="165"/>
      <c r="DP902" s="165"/>
      <c r="DQ902" s="165"/>
    </row>
    <row r="903" spans="1:136" s="166" customFormat="1" ht="33.6" customHeight="1" x14ac:dyDescent="0.25">
      <c r="A903" s="214"/>
      <c r="B903" s="215"/>
      <c r="C903" s="628" t="s">
        <v>130</v>
      </c>
      <c r="D903" s="629"/>
      <c r="E903" s="629"/>
      <c r="F903" s="629"/>
      <c r="G903" s="630"/>
      <c r="H903" s="212" t="s">
        <v>180</v>
      </c>
      <c r="I903" s="212" t="s">
        <v>323</v>
      </c>
      <c r="J903" s="212" t="s">
        <v>951</v>
      </c>
      <c r="K903" s="212" t="s">
        <v>319</v>
      </c>
      <c r="L903" s="212" t="s">
        <v>751</v>
      </c>
      <c r="M903" s="253"/>
      <c r="N903" s="253"/>
      <c r="O903" s="253"/>
      <c r="P903" s="253">
        <v>1298.3</v>
      </c>
      <c r="Q903" s="253">
        <v>0</v>
      </c>
      <c r="R903" s="253">
        <v>0</v>
      </c>
      <c r="S903" s="253">
        <v>0</v>
      </c>
      <c r="T903" s="171">
        <v>3</v>
      </c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5"/>
      <c r="BS903" s="165"/>
      <c r="BT903" s="165"/>
      <c r="BU903" s="165"/>
      <c r="BV903" s="165"/>
      <c r="BW903" s="165"/>
      <c r="BX903" s="165"/>
      <c r="BY903" s="165"/>
      <c r="BZ903" s="165"/>
      <c r="CA903" s="165"/>
      <c r="CB903" s="165"/>
      <c r="CC903" s="165"/>
      <c r="CD903" s="165"/>
      <c r="CE903" s="165"/>
      <c r="CF903" s="165"/>
      <c r="CG903" s="165"/>
      <c r="CH903" s="165"/>
      <c r="CI903" s="165"/>
      <c r="CJ903" s="165"/>
      <c r="CK903" s="165"/>
      <c r="CL903" s="165"/>
      <c r="CM903" s="165"/>
      <c r="CN903" s="165"/>
      <c r="CO903" s="165"/>
      <c r="CP903" s="165"/>
      <c r="CQ903" s="165"/>
      <c r="CR903" s="165"/>
      <c r="CS903" s="165"/>
      <c r="CT903" s="165"/>
      <c r="CU903" s="165"/>
      <c r="CV903" s="165"/>
      <c r="CW903" s="165"/>
      <c r="CX903" s="165"/>
      <c r="CY903" s="165"/>
      <c r="CZ903" s="165"/>
      <c r="DA903" s="165"/>
      <c r="DB903" s="165"/>
      <c r="DC903" s="165"/>
      <c r="DD903" s="165"/>
      <c r="DE903" s="165"/>
      <c r="DF903" s="165"/>
      <c r="DG903" s="165"/>
      <c r="DH903" s="165"/>
      <c r="DI903" s="165"/>
      <c r="DJ903" s="165"/>
      <c r="DK903" s="165"/>
      <c r="DL903" s="165"/>
      <c r="DM903" s="165"/>
      <c r="DN903" s="165"/>
      <c r="DO903" s="165"/>
      <c r="DP903" s="165"/>
      <c r="DQ903" s="165"/>
    </row>
    <row r="904" spans="1:136" s="9" customFormat="1" ht="90" customHeight="1" x14ac:dyDescent="0.25">
      <c r="A904" s="455" t="s">
        <v>318</v>
      </c>
      <c r="B904" s="641" t="s">
        <v>1073</v>
      </c>
      <c r="C904" s="711" t="s">
        <v>131</v>
      </c>
      <c r="D904" s="236" t="s">
        <v>827</v>
      </c>
      <c r="E904" s="173" t="s">
        <v>178</v>
      </c>
      <c r="F904" s="174">
        <v>42094</v>
      </c>
      <c r="G904" s="174" t="s">
        <v>321</v>
      </c>
      <c r="H904" s="468" t="s">
        <v>180</v>
      </c>
      <c r="I904" s="455" t="s">
        <v>323</v>
      </c>
      <c r="J904" s="455" t="s">
        <v>132</v>
      </c>
      <c r="K904" s="455"/>
      <c r="L904" s="455"/>
      <c r="M904" s="456">
        <f>M906</f>
        <v>1187.6759999999999</v>
      </c>
      <c r="N904" s="456"/>
      <c r="O904" s="456"/>
      <c r="P904" s="456"/>
      <c r="Q904" s="456"/>
      <c r="R904" s="456"/>
      <c r="S904" s="456"/>
      <c r="T904" s="480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6"/>
      <c r="CS904" s="16"/>
      <c r="CT904" s="16"/>
      <c r="CU904" s="16"/>
      <c r="CV904" s="16"/>
      <c r="CW904" s="16"/>
      <c r="CX904" s="16"/>
      <c r="CY904" s="16"/>
      <c r="CZ904" s="16"/>
      <c r="DA904" s="16"/>
      <c r="DB904" s="16"/>
      <c r="DC904" s="16"/>
      <c r="DD904" s="16"/>
      <c r="DE904" s="16"/>
      <c r="DF904" s="16"/>
      <c r="DG904" s="16"/>
      <c r="DH904" s="16"/>
      <c r="DI904" s="16"/>
      <c r="DJ904" s="16"/>
      <c r="DK904" s="16"/>
      <c r="DL904" s="16"/>
      <c r="DM904" s="16"/>
      <c r="DN904" s="16"/>
      <c r="DO904" s="16"/>
      <c r="DP904" s="16"/>
      <c r="DQ904" s="16"/>
      <c r="DR904" s="124"/>
      <c r="DS904" s="124"/>
      <c r="DT904" s="124"/>
      <c r="DU904" s="124"/>
      <c r="DV904" s="124"/>
      <c r="DW904" s="124"/>
      <c r="DX904" s="124"/>
      <c r="DY904" s="124"/>
      <c r="DZ904" s="124"/>
      <c r="EA904" s="124"/>
      <c r="EB904" s="124"/>
      <c r="EC904" s="124"/>
      <c r="ED904" s="124"/>
      <c r="EE904" s="124"/>
      <c r="EF904" s="124"/>
    </row>
    <row r="905" spans="1:136" s="9" customFormat="1" ht="90" customHeight="1" x14ac:dyDescent="0.25">
      <c r="A905" s="454"/>
      <c r="B905" s="642"/>
      <c r="C905" s="712"/>
      <c r="D905" s="248" t="s">
        <v>1027</v>
      </c>
      <c r="E905" s="193" t="s">
        <v>178</v>
      </c>
      <c r="F905" s="194">
        <v>42370</v>
      </c>
      <c r="G905" s="194">
        <v>44561</v>
      </c>
      <c r="H905" s="470"/>
      <c r="I905" s="454"/>
      <c r="J905" s="454"/>
      <c r="K905" s="454"/>
      <c r="L905" s="454"/>
      <c r="M905" s="458"/>
      <c r="N905" s="458"/>
      <c r="O905" s="458"/>
      <c r="P905" s="458"/>
      <c r="Q905" s="458"/>
      <c r="R905" s="458"/>
      <c r="S905" s="458"/>
      <c r="T905" s="482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  <c r="DE905" s="16"/>
      <c r="DF905" s="16"/>
      <c r="DG905" s="16"/>
      <c r="DH905" s="16"/>
      <c r="DI905" s="16"/>
      <c r="DJ905" s="16"/>
      <c r="DK905" s="16"/>
      <c r="DL905" s="16"/>
      <c r="DM905" s="16"/>
      <c r="DN905" s="16"/>
      <c r="DO905" s="16"/>
      <c r="DP905" s="16"/>
      <c r="DQ905" s="16"/>
      <c r="DR905" s="124"/>
      <c r="DS905" s="124"/>
      <c r="DT905" s="124"/>
      <c r="DU905" s="124"/>
      <c r="DV905" s="124"/>
      <c r="DW905" s="124"/>
      <c r="DX905" s="124"/>
      <c r="DY905" s="124"/>
      <c r="DZ905" s="124"/>
      <c r="EA905" s="124"/>
      <c r="EB905" s="124"/>
      <c r="EC905" s="124"/>
      <c r="ED905" s="124"/>
      <c r="EE905" s="124"/>
      <c r="EF905" s="124"/>
    </row>
    <row r="906" spans="1:136" s="9" customFormat="1" ht="18" customHeight="1" x14ac:dyDescent="0.25">
      <c r="A906" s="666"/>
      <c r="B906" s="667"/>
      <c r="C906" s="586" t="s">
        <v>130</v>
      </c>
      <c r="D906" s="629"/>
      <c r="E906" s="629"/>
      <c r="F906" s="629"/>
      <c r="G906" s="630"/>
      <c r="H906" s="187" t="s">
        <v>180</v>
      </c>
      <c r="I906" s="187" t="s">
        <v>323</v>
      </c>
      <c r="J906" s="187" t="s">
        <v>132</v>
      </c>
      <c r="K906" s="187" t="s">
        <v>319</v>
      </c>
      <c r="L906" s="187" t="s">
        <v>751</v>
      </c>
      <c r="M906" s="256">
        <v>1187.6759999999999</v>
      </c>
      <c r="N906" s="256"/>
      <c r="O906" s="256"/>
      <c r="P906" s="256"/>
      <c r="Q906" s="256"/>
      <c r="R906" s="256"/>
      <c r="S906" s="256"/>
      <c r="T906" s="176">
        <v>3</v>
      </c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  <c r="DC906" s="16"/>
      <c r="DD906" s="16"/>
      <c r="DE906" s="16"/>
      <c r="DF906" s="16"/>
      <c r="DG906" s="16"/>
      <c r="DH906" s="16"/>
      <c r="DI906" s="16"/>
      <c r="DJ906" s="16"/>
      <c r="DK906" s="16"/>
      <c r="DL906" s="16"/>
      <c r="DM906" s="16"/>
      <c r="DN906" s="16"/>
      <c r="DO906" s="16"/>
      <c r="DP906" s="16"/>
      <c r="DQ906" s="16"/>
      <c r="DR906" s="124"/>
      <c r="DS906" s="124"/>
      <c r="DT906" s="124"/>
      <c r="DU906" s="124"/>
      <c r="DV906" s="124"/>
      <c r="DW906" s="124"/>
      <c r="DX906" s="124"/>
      <c r="DY906" s="124"/>
      <c r="DZ906" s="124"/>
      <c r="EA906" s="124"/>
      <c r="EB906" s="124"/>
      <c r="EC906" s="124"/>
      <c r="ED906" s="124"/>
      <c r="EE906" s="124"/>
      <c r="EF906" s="124"/>
    </row>
    <row r="907" spans="1:136" s="12" customFormat="1" ht="153.75" hidden="1" customHeight="1" x14ac:dyDescent="0.25">
      <c r="A907" s="185">
        <v>603</v>
      </c>
      <c r="B907" s="185" t="s">
        <v>727</v>
      </c>
      <c r="C907" s="39" t="s">
        <v>667</v>
      </c>
      <c r="D907" s="66" t="s">
        <v>658</v>
      </c>
      <c r="E907" s="189" t="s">
        <v>178</v>
      </c>
      <c r="F907" s="40">
        <v>41640</v>
      </c>
      <c r="G907" s="40">
        <v>42369</v>
      </c>
      <c r="H907" s="187" t="s">
        <v>180</v>
      </c>
      <c r="I907" s="187" t="s">
        <v>323</v>
      </c>
      <c r="J907" s="187" t="s">
        <v>53</v>
      </c>
      <c r="K907" s="187"/>
      <c r="L907" s="187"/>
      <c r="M907" s="256"/>
      <c r="N907" s="256"/>
      <c r="O907" s="256"/>
      <c r="P907" s="256"/>
      <c r="Q907" s="256"/>
      <c r="R907" s="256"/>
      <c r="S907" s="256"/>
      <c r="T907" s="17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  <c r="DE907" s="16"/>
      <c r="DF907" s="16"/>
      <c r="DG907" s="16"/>
      <c r="DH907" s="16"/>
      <c r="DI907" s="16"/>
      <c r="DJ907" s="16"/>
      <c r="DK907" s="16"/>
      <c r="DL907" s="16"/>
      <c r="DM907" s="16"/>
      <c r="DN907" s="16"/>
      <c r="DO907" s="16"/>
      <c r="DP907" s="16"/>
      <c r="DQ907" s="16"/>
      <c r="DR907" s="124"/>
      <c r="DS907" s="124"/>
      <c r="DT907" s="124"/>
      <c r="DU907" s="124"/>
      <c r="DV907" s="124"/>
      <c r="DW907" s="124"/>
      <c r="DX907" s="124"/>
      <c r="DY907" s="124"/>
      <c r="DZ907" s="124"/>
      <c r="EA907" s="124"/>
      <c r="EB907" s="124"/>
      <c r="EC907" s="124"/>
      <c r="ED907" s="124"/>
      <c r="EE907" s="124"/>
      <c r="EF907" s="124"/>
    </row>
    <row r="908" spans="1:136" s="12" customFormat="1" ht="18" hidden="1" customHeight="1" x14ac:dyDescent="0.25">
      <c r="A908" s="666"/>
      <c r="B908" s="667"/>
      <c r="C908" s="586" t="s">
        <v>63</v>
      </c>
      <c r="D908" s="687"/>
      <c r="E908" s="687"/>
      <c r="F908" s="687"/>
      <c r="G908" s="688"/>
      <c r="H908" s="187" t="s">
        <v>180</v>
      </c>
      <c r="I908" s="187" t="s">
        <v>323</v>
      </c>
      <c r="J908" s="187" t="s">
        <v>53</v>
      </c>
      <c r="K908" s="187" t="s">
        <v>319</v>
      </c>
      <c r="L908" s="187" t="s">
        <v>295</v>
      </c>
      <c r="M908" s="256"/>
      <c r="N908" s="256"/>
      <c r="O908" s="256"/>
      <c r="P908" s="256"/>
      <c r="Q908" s="256"/>
      <c r="R908" s="256"/>
      <c r="S908" s="256"/>
      <c r="T908" s="176">
        <v>3</v>
      </c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  <c r="DE908" s="16"/>
      <c r="DF908" s="16"/>
      <c r="DG908" s="16"/>
      <c r="DH908" s="16"/>
      <c r="DI908" s="16"/>
      <c r="DJ908" s="16"/>
      <c r="DK908" s="16"/>
      <c r="DL908" s="16"/>
      <c r="DM908" s="16"/>
      <c r="DN908" s="16"/>
      <c r="DO908" s="16"/>
      <c r="DP908" s="16"/>
      <c r="DQ908" s="16"/>
      <c r="DR908" s="124"/>
      <c r="DS908" s="124"/>
      <c r="DT908" s="124"/>
      <c r="DU908" s="124"/>
      <c r="DV908" s="124"/>
      <c r="DW908" s="124"/>
      <c r="DX908" s="124"/>
      <c r="DY908" s="124"/>
      <c r="DZ908" s="124"/>
      <c r="EA908" s="124"/>
      <c r="EB908" s="124"/>
      <c r="EC908" s="124"/>
      <c r="ED908" s="124"/>
      <c r="EE908" s="124"/>
      <c r="EF908" s="124"/>
    </row>
    <row r="909" spans="1:136" s="9" customFormat="1" ht="90.75" customHeight="1" x14ac:dyDescent="0.25">
      <c r="A909" s="185">
        <v>603</v>
      </c>
      <c r="B909" s="185" t="s">
        <v>727</v>
      </c>
      <c r="C909" s="177" t="s">
        <v>708</v>
      </c>
      <c r="D909" s="248" t="s">
        <v>1027</v>
      </c>
      <c r="E909" s="193" t="s">
        <v>178</v>
      </c>
      <c r="F909" s="194">
        <v>42370</v>
      </c>
      <c r="G909" s="194">
        <v>44561</v>
      </c>
      <c r="H909" s="187" t="s">
        <v>180</v>
      </c>
      <c r="I909" s="187" t="s">
        <v>323</v>
      </c>
      <c r="J909" s="187" t="s">
        <v>709</v>
      </c>
      <c r="K909" s="187"/>
      <c r="L909" s="187"/>
      <c r="M909" s="256">
        <f>M910</f>
        <v>76</v>
      </c>
      <c r="N909" s="256"/>
      <c r="O909" s="256"/>
      <c r="P909" s="256"/>
      <c r="Q909" s="256"/>
      <c r="R909" s="256"/>
      <c r="S909" s="256"/>
      <c r="T909" s="17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  <c r="DC909" s="16"/>
      <c r="DD909" s="16"/>
      <c r="DE909" s="16"/>
      <c r="DF909" s="16"/>
      <c r="DG909" s="16"/>
      <c r="DH909" s="16"/>
      <c r="DI909" s="16"/>
      <c r="DJ909" s="16"/>
      <c r="DK909" s="16"/>
      <c r="DL909" s="16"/>
      <c r="DM909" s="16"/>
      <c r="DN909" s="16"/>
      <c r="DO909" s="16"/>
      <c r="DP909" s="16"/>
      <c r="DQ909" s="16"/>
      <c r="DR909" s="124"/>
      <c r="DS909" s="124"/>
      <c r="DT909" s="124"/>
      <c r="DU909" s="124"/>
      <c r="DV909" s="124"/>
      <c r="DW909" s="124"/>
      <c r="DX909" s="124"/>
      <c r="DY909" s="124"/>
      <c r="DZ909" s="124"/>
      <c r="EA909" s="124"/>
      <c r="EB909" s="124"/>
      <c r="EC909" s="124"/>
      <c r="ED909" s="124"/>
      <c r="EE909" s="124"/>
      <c r="EF909" s="124"/>
    </row>
    <row r="910" spans="1:136" s="9" customFormat="1" ht="28.2" customHeight="1" x14ac:dyDescent="0.25">
      <c r="A910" s="666"/>
      <c r="B910" s="667"/>
      <c r="C910" s="586" t="s">
        <v>130</v>
      </c>
      <c r="D910" s="687"/>
      <c r="E910" s="687"/>
      <c r="F910" s="687"/>
      <c r="G910" s="688"/>
      <c r="H910" s="187" t="s">
        <v>180</v>
      </c>
      <c r="I910" s="187" t="s">
        <v>323</v>
      </c>
      <c r="J910" s="187" t="s">
        <v>709</v>
      </c>
      <c r="K910" s="187" t="s">
        <v>319</v>
      </c>
      <c r="L910" s="187" t="s">
        <v>751</v>
      </c>
      <c r="M910" s="256">
        <v>76</v>
      </c>
      <c r="N910" s="256"/>
      <c r="O910" s="256"/>
      <c r="P910" s="256"/>
      <c r="Q910" s="256"/>
      <c r="R910" s="256"/>
      <c r="S910" s="256"/>
      <c r="T910" s="176">
        <v>3</v>
      </c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  <c r="DE910" s="16"/>
      <c r="DF910" s="16"/>
      <c r="DG910" s="16"/>
      <c r="DH910" s="16"/>
      <c r="DI910" s="16"/>
      <c r="DJ910" s="16"/>
      <c r="DK910" s="16"/>
      <c r="DL910" s="16"/>
      <c r="DM910" s="16"/>
      <c r="DN910" s="16"/>
      <c r="DO910" s="16"/>
      <c r="DP910" s="16"/>
      <c r="DQ910" s="16"/>
      <c r="DR910" s="124"/>
      <c r="DS910" s="124"/>
      <c r="DT910" s="124"/>
      <c r="DU910" s="124"/>
      <c r="DV910" s="124"/>
      <c r="DW910" s="124"/>
      <c r="DX910" s="124"/>
      <c r="DY910" s="124"/>
      <c r="DZ910" s="124"/>
      <c r="EA910" s="124"/>
      <c r="EB910" s="124"/>
      <c r="EC910" s="124"/>
      <c r="ED910" s="124"/>
      <c r="EE910" s="124"/>
      <c r="EF910" s="124"/>
    </row>
    <row r="911" spans="1:136" s="12" customFormat="1" ht="80.25" hidden="1" customHeight="1" x14ac:dyDescent="0.25">
      <c r="A911" s="455" t="s">
        <v>318</v>
      </c>
      <c r="B911" s="641" t="s">
        <v>775</v>
      </c>
      <c r="C911" s="643" t="s">
        <v>519</v>
      </c>
      <c r="D911" s="190" t="s">
        <v>556</v>
      </c>
      <c r="E911" s="173" t="s">
        <v>178</v>
      </c>
      <c r="F911" s="174">
        <v>40543</v>
      </c>
      <c r="G911" s="174" t="s">
        <v>321</v>
      </c>
      <c r="H911" s="212" t="s">
        <v>180</v>
      </c>
      <c r="I911" s="212" t="s">
        <v>323</v>
      </c>
      <c r="J911" s="212" t="s">
        <v>513</v>
      </c>
      <c r="K911" s="455"/>
      <c r="L911" s="455"/>
      <c r="M911" s="253"/>
      <c r="N911" s="253">
        <f>N913</f>
        <v>32.5</v>
      </c>
      <c r="O911" s="253">
        <f>O913</f>
        <v>32.349449999999997</v>
      </c>
      <c r="P911" s="456"/>
      <c r="Q911" s="456"/>
      <c r="R911" s="456"/>
      <c r="S911" s="456"/>
      <c r="T911" s="708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  <c r="DC911" s="16"/>
      <c r="DD911" s="16"/>
      <c r="DE911" s="16"/>
      <c r="DF911" s="16"/>
      <c r="DG911" s="16"/>
      <c r="DH911" s="16"/>
      <c r="DI911" s="16"/>
      <c r="DJ911" s="16"/>
      <c r="DK911" s="16"/>
      <c r="DL911" s="16"/>
      <c r="DM911" s="16"/>
      <c r="DN911" s="16"/>
      <c r="DO911" s="16"/>
      <c r="DP911" s="16"/>
      <c r="DQ911" s="16"/>
      <c r="DR911" s="16"/>
      <c r="DS911" s="16"/>
      <c r="DT911" s="16"/>
      <c r="DU911" s="124"/>
      <c r="DV911" s="124"/>
      <c r="DW911" s="124"/>
      <c r="DX911" s="124"/>
      <c r="DY911" s="124"/>
      <c r="DZ911" s="124"/>
      <c r="EA911" s="124"/>
      <c r="EB911" s="124"/>
      <c r="EC911" s="124"/>
      <c r="ED911" s="124"/>
      <c r="EE911" s="124"/>
      <c r="EF911" s="124"/>
    </row>
    <row r="912" spans="1:136" s="12" customFormat="1" ht="80.25" hidden="1" customHeight="1" x14ac:dyDescent="0.25">
      <c r="A912" s="454"/>
      <c r="B912" s="642"/>
      <c r="C912" s="643"/>
      <c r="D912" s="192" t="s">
        <v>518</v>
      </c>
      <c r="E912" s="193" t="s">
        <v>178</v>
      </c>
      <c r="F912" s="194">
        <v>41640</v>
      </c>
      <c r="G912" s="194">
        <v>42369</v>
      </c>
      <c r="H912" s="59"/>
      <c r="I912" s="59"/>
      <c r="J912" s="59"/>
      <c r="K912" s="454"/>
      <c r="L912" s="454"/>
      <c r="M912" s="147"/>
      <c r="N912" s="147"/>
      <c r="O912" s="147"/>
      <c r="P912" s="458"/>
      <c r="Q912" s="458"/>
      <c r="R912" s="458"/>
      <c r="S912" s="458"/>
      <c r="T912" s="708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  <c r="DE912" s="16"/>
      <c r="DF912" s="16"/>
      <c r="DG912" s="16"/>
      <c r="DH912" s="16"/>
      <c r="DI912" s="16"/>
      <c r="DJ912" s="16"/>
      <c r="DK912" s="16"/>
      <c r="DL912" s="16"/>
      <c r="DM912" s="16"/>
      <c r="DN912" s="16"/>
      <c r="DO912" s="16"/>
      <c r="DP912" s="16"/>
      <c r="DQ912" s="16"/>
      <c r="DR912" s="16"/>
      <c r="DS912" s="16"/>
      <c r="DT912" s="16"/>
      <c r="DU912" s="124"/>
      <c r="DV912" s="124"/>
      <c r="DW912" s="124"/>
      <c r="DX912" s="124"/>
      <c r="DY912" s="124"/>
      <c r="DZ912" s="124"/>
      <c r="EA912" s="124"/>
      <c r="EB912" s="124"/>
      <c r="EC912" s="124"/>
      <c r="ED912" s="124"/>
      <c r="EE912" s="124"/>
      <c r="EF912" s="124"/>
    </row>
    <row r="913" spans="1:136" s="12" customFormat="1" ht="18" hidden="1" customHeight="1" x14ac:dyDescent="0.25">
      <c r="A913" s="467"/>
      <c r="B913" s="470"/>
      <c r="C913" s="679" t="s">
        <v>63</v>
      </c>
      <c r="D913" s="679"/>
      <c r="E913" s="679"/>
      <c r="F913" s="679"/>
      <c r="G913" s="679"/>
      <c r="H913" s="187" t="s">
        <v>180</v>
      </c>
      <c r="I913" s="187" t="s">
        <v>323</v>
      </c>
      <c r="J913" s="187" t="s">
        <v>513</v>
      </c>
      <c r="K913" s="187" t="s">
        <v>177</v>
      </c>
      <c r="L913" s="187" t="s">
        <v>295</v>
      </c>
      <c r="M913" s="256"/>
      <c r="N913" s="256">
        <v>32.5</v>
      </c>
      <c r="O913" s="256">
        <v>32.349449999999997</v>
      </c>
      <c r="P913" s="256"/>
      <c r="Q913" s="256"/>
      <c r="R913" s="256"/>
      <c r="S913" s="256"/>
      <c r="T913" s="176">
        <v>2</v>
      </c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  <c r="DC913" s="16"/>
      <c r="DD913" s="16"/>
      <c r="DE913" s="16"/>
      <c r="DF913" s="16"/>
      <c r="DG913" s="16"/>
      <c r="DH913" s="16"/>
      <c r="DI913" s="16"/>
      <c r="DJ913" s="16"/>
      <c r="DK913" s="16"/>
      <c r="DL913" s="16"/>
      <c r="DM913" s="16"/>
      <c r="DN913" s="16"/>
      <c r="DO913" s="16"/>
      <c r="DP913" s="16"/>
      <c r="DQ913" s="16"/>
      <c r="DR913" s="16"/>
      <c r="DS913" s="16"/>
      <c r="DT913" s="16"/>
      <c r="DU913" s="124"/>
      <c r="DV913" s="124"/>
      <c r="DW913" s="124"/>
      <c r="DX913" s="124"/>
      <c r="DY913" s="124"/>
      <c r="DZ913" s="124"/>
      <c r="EA913" s="124"/>
      <c r="EB913" s="124"/>
      <c r="EC913" s="124"/>
      <c r="ED913" s="124"/>
      <c r="EE913" s="124"/>
      <c r="EF913" s="124"/>
    </row>
    <row r="914" spans="1:136" s="27" customFormat="1" ht="85.5" customHeight="1" x14ac:dyDescent="0.25">
      <c r="A914" s="455" t="s">
        <v>318</v>
      </c>
      <c r="B914" s="468" t="s">
        <v>978</v>
      </c>
      <c r="C914" s="644" t="s">
        <v>896</v>
      </c>
      <c r="D914" s="247" t="s">
        <v>1027</v>
      </c>
      <c r="E914" s="199" t="s">
        <v>178</v>
      </c>
      <c r="F914" s="208">
        <v>42370</v>
      </c>
      <c r="G914" s="174">
        <v>44561</v>
      </c>
      <c r="H914" s="468" t="s">
        <v>180</v>
      </c>
      <c r="I914" s="465" t="s">
        <v>323</v>
      </c>
      <c r="J914" s="455" t="s">
        <v>789</v>
      </c>
      <c r="K914" s="455"/>
      <c r="L914" s="455"/>
      <c r="M914" s="456"/>
      <c r="N914" s="459">
        <f t="shared" ref="N914:P914" si="101">N916</f>
        <v>3839.223</v>
      </c>
      <c r="O914" s="459">
        <f t="shared" si="101"/>
        <v>3839.223</v>
      </c>
      <c r="P914" s="456">
        <f t="shared" si="101"/>
        <v>2819.1</v>
      </c>
      <c r="Q914" s="456">
        <f t="shared" ref="Q914:S914" si="102">Q916</f>
        <v>880.9</v>
      </c>
      <c r="R914" s="456">
        <f t="shared" si="102"/>
        <v>4430.7</v>
      </c>
      <c r="S914" s="456">
        <f t="shared" si="102"/>
        <v>0</v>
      </c>
      <c r="T914" s="480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  <c r="DC914" s="16"/>
      <c r="DD914" s="16"/>
      <c r="DE914" s="16"/>
      <c r="DF914" s="16"/>
      <c r="DG914" s="16"/>
      <c r="DH914" s="16"/>
      <c r="DI914" s="16"/>
      <c r="DJ914" s="16"/>
      <c r="DK914" s="16"/>
      <c r="DL914" s="16"/>
      <c r="DM914" s="16"/>
      <c r="DN914" s="16"/>
      <c r="DO914" s="16"/>
      <c r="DP914" s="16"/>
      <c r="DQ914" s="16"/>
      <c r="DR914" s="124"/>
      <c r="DS914" s="124"/>
      <c r="DT914" s="124"/>
      <c r="DU914" s="124"/>
      <c r="DV914" s="124"/>
      <c r="DW914" s="124"/>
      <c r="DX914" s="124"/>
      <c r="DY914" s="124"/>
      <c r="DZ914" s="124"/>
      <c r="EA914" s="124"/>
      <c r="EB914" s="124"/>
      <c r="EC914" s="124"/>
      <c r="ED914" s="124"/>
      <c r="EE914" s="124"/>
      <c r="EF914" s="124"/>
    </row>
    <row r="915" spans="1:136" s="27" customFormat="1" ht="150.75" customHeight="1" x14ac:dyDescent="0.25">
      <c r="A915" s="454"/>
      <c r="B915" s="470"/>
      <c r="C915" s="645"/>
      <c r="D915" s="93" t="s">
        <v>923</v>
      </c>
      <c r="E915" s="45" t="s">
        <v>178</v>
      </c>
      <c r="F915" s="44">
        <v>42736</v>
      </c>
      <c r="G915" s="194">
        <v>44561</v>
      </c>
      <c r="H915" s="470"/>
      <c r="I915" s="467"/>
      <c r="J915" s="454"/>
      <c r="K915" s="454"/>
      <c r="L915" s="454"/>
      <c r="M915" s="458"/>
      <c r="N915" s="461"/>
      <c r="O915" s="461"/>
      <c r="P915" s="458"/>
      <c r="Q915" s="458"/>
      <c r="R915" s="458"/>
      <c r="S915" s="458"/>
      <c r="T915" s="482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  <c r="DC915" s="16"/>
      <c r="DD915" s="16"/>
      <c r="DE915" s="16"/>
      <c r="DF915" s="16"/>
      <c r="DG915" s="16"/>
      <c r="DH915" s="16"/>
      <c r="DI915" s="16"/>
      <c r="DJ915" s="16"/>
      <c r="DK915" s="16"/>
      <c r="DL915" s="16"/>
      <c r="DM915" s="16"/>
      <c r="DN915" s="16"/>
      <c r="DO915" s="16"/>
      <c r="DP915" s="16"/>
      <c r="DQ915" s="16"/>
      <c r="DR915" s="124"/>
      <c r="DS915" s="124"/>
      <c r="DT915" s="124"/>
      <c r="DU915" s="124"/>
      <c r="DV915" s="124"/>
      <c r="DW915" s="124"/>
      <c r="DX915" s="124"/>
      <c r="DY915" s="124"/>
      <c r="DZ915" s="124"/>
      <c r="EA915" s="124"/>
      <c r="EB915" s="124"/>
      <c r="EC915" s="124"/>
      <c r="ED915" s="124"/>
      <c r="EE915" s="124"/>
      <c r="EF915" s="124"/>
    </row>
    <row r="916" spans="1:136" s="27" customFormat="1" ht="23.25" customHeight="1" x14ac:dyDescent="0.25">
      <c r="A916" s="214"/>
      <c r="B916" s="215"/>
      <c r="C916" s="628" t="s">
        <v>130</v>
      </c>
      <c r="D916" s="709"/>
      <c r="E916" s="709"/>
      <c r="F916" s="709"/>
      <c r="G916" s="710"/>
      <c r="H916" s="212" t="s">
        <v>180</v>
      </c>
      <c r="I916" s="212" t="s">
        <v>323</v>
      </c>
      <c r="J916" s="50" t="s">
        <v>789</v>
      </c>
      <c r="K916" s="212" t="s">
        <v>319</v>
      </c>
      <c r="L916" s="212" t="s">
        <v>751</v>
      </c>
      <c r="M916" s="253"/>
      <c r="N916" s="253">
        <v>3839.223</v>
      </c>
      <c r="O916" s="253">
        <v>3839.223</v>
      </c>
      <c r="P916" s="253">
        <v>2819.1</v>
      </c>
      <c r="Q916" s="253">
        <v>880.9</v>
      </c>
      <c r="R916" s="253">
        <v>4430.7</v>
      </c>
      <c r="S916" s="253">
        <v>0</v>
      </c>
      <c r="T916" s="171">
        <v>3</v>
      </c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  <c r="DC916" s="16"/>
      <c r="DD916" s="16"/>
      <c r="DE916" s="16"/>
      <c r="DF916" s="16"/>
      <c r="DG916" s="16"/>
      <c r="DH916" s="16"/>
      <c r="DI916" s="16"/>
      <c r="DJ916" s="16"/>
      <c r="DK916" s="16"/>
      <c r="DL916" s="16"/>
      <c r="DM916" s="16"/>
      <c r="DN916" s="16"/>
      <c r="DO916" s="16"/>
      <c r="DP916" s="16"/>
      <c r="DQ916" s="16"/>
      <c r="DR916" s="124"/>
      <c r="DS916" s="124"/>
      <c r="DT916" s="124"/>
      <c r="DU916" s="124"/>
      <c r="DV916" s="124"/>
      <c r="DW916" s="124"/>
      <c r="DX916" s="124"/>
      <c r="DY916" s="124"/>
      <c r="DZ916" s="124"/>
      <c r="EA916" s="124"/>
      <c r="EB916" s="124"/>
      <c r="EC916" s="124"/>
      <c r="ED916" s="124"/>
      <c r="EE916" s="124"/>
      <c r="EF916" s="124"/>
    </row>
    <row r="917" spans="1:136" s="27" customFormat="1" ht="86.25" customHeight="1" x14ac:dyDescent="0.25">
      <c r="A917" s="455" t="s">
        <v>318</v>
      </c>
      <c r="B917" s="468" t="s">
        <v>775</v>
      </c>
      <c r="C917" s="644" t="s">
        <v>788</v>
      </c>
      <c r="D917" s="247" t="s">
        <v>823</v>
      </c>
      <c r="E917" s="199" t="s">
        <v>178</v>
      </c>
      <c r="F917" s="208">
        <v>42370</v>
      </c>
      <c r="G917" s="174">
        <v>44196</v>
      </c>
      <c r="H917" s="468" t="s">
        <v>180</v>
      </c>
      <c r="I917" s="465" t="s">
        <v>323</v>
      </c>
      <c r="J917" s="455" t="s">
        <v>790</v>
      </c>
      <c r="K917" s="455"/>
      <c r="L917" s="455"/>
      <c r="M917" s="456"/>
      <c r="N917" s="459">
        <f t="shared" ref="N917:S917" si="103">N919</f>
        <v>426.59548000000001</v>
      </c>
      <c r="O917" s="459">
        <f t="shared" si="103"/>
        <v>426.58247999999998</v>
      </c>
      <c r="P917" s="456">
        <f t="shared" si="103"/>
        <v>148.37076999999999</v>
      </c>
      <c r="Q917" s="456">
        <f t="shared" si="103"/>
        <v>279</v>
      </c>
      <c r="R917" s="456">
        <f t="shared" si="103"/>
        <v>279</v>
      </c>
      <c r="S917" s="456">
        <f t="shared" si="103"/>
        <v>279</v>
      </c>
      <c r="T917" s="480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  <c r="DC917" s="16"/>
      <c r="DD917" s="16"/>
      <c r="DE917" s="16"/>
      <c r="DF917" s="16"/>
      <c r="DG917" s="16"/>
      <c r="DH917" s="16"/>
      <c r="DI917" s="16"/>
      <c r="DJ917" s="16"/>
      <c r="DK917" s="16"/>
      <c r="DL917" s="16"/>
      <c r="DM917" s="16"/>
      <c r="DN917" s="16"/>
      <c r="DO917" s="16"/>
      <c r="DP917" s="16"/>
      <c r="DQ917" s="16"/>
      <c r="DR917" s="124"/>
      <c r="DS917" s="124"/>
      <c r="DT917" s="124"/>
      <c r="DU917" s="124"/>
      <c r="DV917" s="124"/>
      <c r="DW917" s="124"/>
      <c r="DX917" s="124"/>
      <c r="DY917" s="124"/>
      <c r="DZ917" s="124"/>
      <c r="EA917" s="124"/>
      <c r="EB917" s="124"/>
      <c r="EC917" s="124"/>
      <c r="ED917" s="124"/>
      <c r="EE917" s="124"/>
      <c r="EF917" s="124"/>
    </row>
    <row r="918" spans="1:136" s="27" customFormat="1" ht="148.5" customHeight="1" x14ac:dyDescent="0.25">
      <c r="A918" s="454"/>
      <c r="B918" s="470"/>
      <c r="C918" s="645"/>
      <c r="D918" s="93" t="s">
        <v>923</v>
      </c>
      <c r="E918" s="45" t="s">
        <v>178</v>
      </c>
      <c r="F918" s="44">
        <v>42736</v>
      </c>
      <c r="G918" s="194">
        <v>44561</v>
      </c>
      <c r="H918" s="470"/>
      <c r="I918" s="467"/>
      <c r="J918" s="454"/>
      <c r="K918" s="454"/>
      <c r="L918" s="454"/>
      <c r="M918" s="458"/>
      <c r="N918" s="461"/>
      <c r="O918" s="461"/>
      <c r="P918" s="458"/>
      <c r="Q918" s="458"/>
      <c r="R918" s="458"/>
      <c r="S918" s="458"/>
      <c r="T918" s="482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  <c r="DC918" s="16"/>
      <c r="DD918" s="16"/>
      <c r="DE918" s="16"/>
      <c r="DF918" s="16"/>
      <c r="DG918" s="16"/>
      <c r="DH918" s="16"/>
      <c r="DI918" s="16"/>
      <c r="DJ918" s="16"/>
      <c r="DK918" s="16"/>
      <c r="DL918" s="16"/>
      <c r="DM918" s="16"/>
      <c r="DN918" s="16"/>
      <c r="DO918" s="16"/>
      <c r="DP918" s="16"/>
      <c r="DQ918" s="16"/>
      <c r="DR918" s="124"/>
      <c r="DS918" s="124"/>
      <c r="DT918" s="124"/>
      <c r="DU918" s="124"/>
      <c r="DV918" s="124"/>
      <c r="DW918" s="124"/>
      <c r="DX918" s="124"/>
      <c r="DY918" s="124"/>
      <c r="DZ918" s="124"/>
      <c r="EA918" s="124"/>
      <c r="EB918" s="124"/>
      <c r="EC918" s="124"/>
      <c r="ED918" s="124"/>
      <c r="EE918" s="124"/>
      <c r="EF918" s="124"/>
    </row>
    <row r="919" spans="1:136" s="27" customFormat="1" ht="23.25" customHeight="1" x14ac:dyDescent="0.25">
      <c r="A919" s="214"/>
      <c r="B919" s="215"/>
      <c r="C919" s="628" t="s">
        <v>130</v>
      </c>
      <c r="D919" s="709"/>
      <c r="E919" s="709"/>
      <c r="F919" s="709"/>
      <c r="G919" s="710"/>
      <c r="H919" s="212" t="s">
        <v>180</v>
      </c>
      <c r="I919" s="212" t="s">
        <v>323</v>
      </c>
      <c r="J919" s="50" t="s">
        <v>790</v>
      </c>
      <c r="K919" s="212" t="s">
        <v>319</v>
      </c>
      <c r="L919" s="212" t="s">
        <v>751</v>
      </c>
      <c r="M919" s="253"/>
      <c r="N919" s="253">
        <v>426.59548000000001</v>
      </c>
      <c r="O919" s="253">
        <v>426.58247999999998</v>
      </c>
      <c r="P919" s="253">
        <v>148.37076999999999</v>
      </c>
      <c r="Q919" s="253">
        <v>279</v>
      </c>
      <c r="R919" s="253">
        <v>279</v>
      </c>
      <c r="S919" s="253">
        <v>279</v>
      </c>
      <c r="T919" s="171">
        <v>3</v>
      </c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  <c r="DC919" s="16"/>
      <c r="DD919" s="16"/>
      <c r="DE919" s="16"/>
      <c r="DF919" s="16"/>
      <c r="DG919" s="16"/>
      <c r="DH919" s="16"/>
      <c r="DI919" s="16"/>
      <c r="DJ919" s="16"/>
      <c r="DK919" s="16"/>
      <c r="DL919" s="16"/>
      <c r="DM919" s="16"/>
      <c r="DN919" s="16"/>
      <c r="DO919" s="16"/>
      <c r="DP919" s="16"/>
      <c r="DQ919" s="16"/>
      <c r="DR919" s="124"/>
      <c r="DS919" s="124"/>
      <c r="DT919" s="124"/>
      <c r="DU919" s="124"/>
      <c r="DV919" s="124"/>
      <c r="DW919" s="124"/>
      <c r="DX919" s="124"/>
      <c r="DY919" s="124"/>
      <c r="DZ919" s="124"/>
      <c r="EA919" s="124"/>
      <c r="EB919" s="124"/>
      <c r="EC919" s="124"/>
      <c r="ED919" s="124"/>
      <c r="EE919" s="124"/>
      <c r="EF919" s="124"/>
    </row>
    <row r="920" spans="1:136" s="9" customFormat="1" ht="101.25" customHeight="1" x14ac:dyDescent="0.25">
      <c r="A920" s="684" t="s">
        <v>318</v>
      </c>
      <c r="B920" s="689" t="s">
        <v>1074</v>
      </c>
      <c r="C920" s="690" t="s">
        <v>711</v>
      </c>
      <c r="D920" s="190" t="s">
        <v>556</v>
      </c>
      <c r="E920" s="173" t="s">
        <v>178</v>
      </c>
      <c r="F920" s="174">
        <v>40543</v>
      </c>
      <c r="G920" s="174" t="s">
        <v>321</v>
      </c>
      <c r="H920" s="455" t="s">
        <v>180</v>
      </c>
      <c r="I920" s="455" t="s">
        <v>323</v>
      </c>
      <c r="J920" s="455" t="s">
        <v>710</v>
      </c>
      <c r="K920" s="455"/>
      <c r="L920" s="455"/>
      <c r="M920" s="456">
        <f>M922</f>
        <v>689.2</v>
      </c>
      <c r="N920" s="459">
        <f t="shared" ref="N920:S920" si="104">N922</f>
        <v>417.2</v>
      </c>
      <c r="O920" s="459">
        <f t="shared" si="104"/>
        <v>396.32382999999999</v>
      </c>
      <c r="P920" s="456">
        <f>P922</f>
        <v>423.1</v>
      </c>
      <c r="Q920" s="456">
        <f>Q922</f>
        <v>358.2</v>
      </c>
      <c r="R920" s="456">
        <f>R922</f>
        <v>358.2</v>
      </c>
      <c r="S920" s="456">
        <f t="shared" si="104"/>
        <v>358.2</v>
      </c>
      <c r="T920" s="708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  <c r="DE920" s="16"/>
      <c r="DF920" s="16"/>
      <c r="DG920" s="16"/>
      <c r="DH920" s="16"/>
      <c r="DI920" s="16"/>
      <c r="DJ920" s="16"/>
      <c r="DK920" s="16"/>
      <c r="DL920" s="16"/>
      <c r="DM920" s="16"/>
      <c r="DN920" s="16"/>
      <c r="DO920" s="16"/>
      <c r="DP920" s="16"/>
      <c r="DQ920" s="16"/>
      <c r="DR920" s="16"/>
      <c r="DS920" s="16"/>
      <c r="DT920" s="16"/>
      <c r="DU920" s="124"/>
      <c r="DV920" s="124"/>
      <c r="DW920" s="124"/>
      <c r="DX920" s="124"/>
      <c r="DY920" s="124"/>
      <c r="DZ920" s="124"/>
      <c r="EA920" s="124"/>
      <c r="EB920" s="124"/>
      <c r="EC920" s="124"/>
      <c r="ED920" s="124"/>
      <c r="EE920" s="124"/>
      <c r="EF920" s="124"/>
    </row>
    <row r="921" spans="1:136" s="9" customFormat="1" ht="83.25" customHeight="1" x14ac:dyDescent="0.25">
      <c r="A921" s="684"/>
      <c r="B921" s="689"/>
      <c r="C921" s="691"/>
      <c r="D921" s="74" t="s">
        <v>1028</v>
      </c>
      <c r="E921" s="193" t="s">
        <v>178</v>
      </c>
      <c r="F921" s="194">
        <v>42370</v>
      </c>
      <c r="G921" s="194">
        <v>44561</v>
      </c>
      <c r="H921" s="454"/>
      <c r="I921" s="454"/>
      <c r="J921" s="454"/>
      <c r="K921" s="454"/>
      <c r="L921" s="454"/>
      <c r="M921" s="458"/>
      <c r="N921" s="461"/>
      <c r="O921" s="461"/>
      <c r="P921" s="458"/>
      <c r="Q921" s="458"/>
      <c r="R921" s="458"/>
      <c r="S921" s="458"/>
      <c r="T921" s="708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  <c r="DC921" s="16"/>
      <c r="DD921" s="16"/>
      <c r="DE921" s="16"/>
      <c r="DF921" s="16"/>
      <c r="DG921" s="16"/>
      <c r="DH921" s="16"/>
      <c r="DI921" s="16"/>
      <c r="DJ921" s="16"/>
      <c r="DK921" s="16"/>
      <c r="DL921" s="16"/>
      <c r="DM921" s="16"/>
      <c r="DN921" s="16"/>
      <c r="DO921" s="16"/>
      <c r="DP921" s="16"/>
      <c r="DQ921" s="16"/>
      <c r="DR921" s="16"/>
      <c r="DS921" s="16"/>
      <c r="DT921" s="16"/>
      <c r="DU921" s="124"/>
      <c r="DV921" s="124"/>
      <c r="DW921" s="124"/>
      <c r="DX921" s="124"/>
      <c r="DY921" s="124"/>
      <c r="DZ921" s="124"/>
      <c r="EA921" s="124"/>
      <c r="EB921" s="124"/>
      <c r="EC921" s="124"/>
      <c r="ED921" s="124"/>
      <c r="EE921" s="124"/>
      <c r="EF921" s="124"/>
    </row>
    <row r="922" spans="1:136" s="9" customFormat="1" ht="30" customHeight="1" x14ac:dyDescent="0.25">
      <c r="A922" s="467"/>
      <c r="B922" s="470"/>
      <c r="C922" s="679" t="s">
        <v>663</v>
      </c>
      <c r="D922" s="679"/>
      <c r="E922" s="679"/>
      <c r="F922" s="679"/>
      <c r="G922" s="679"/>
      <c r="H922" s="187" t="s">
        <v>180</v>
      </c>
      <c r="I922" s="187" t="s">
        <v>323</v>
      </c>
      <c r="J922" s="187" t="s">
        <v>710</v>
      </c>
      <c r="K922" s="187" t="s">
        <v>177</v>
      </c>
      <c r="L922" s="187" t="s">
        <v>751</v>
      </c>
      <c r="M922" s="256">
        <v>689.2</v>
      </c>
      <c r="N922" s="256">
        <v>417.2</v>
      </c>
      <c r="O922" s="256">
        <v>396.32382999999999</v>
      </c>
      <c r="P922" s="256">
        <v>423.1</v>
      </c>
      <c r="Q922" s="256">
        <v>358.2</v>
      </c>
      <c r="R922" s="256">
        <v>358.2</v>
      </c>
      <c r="S922" s="256">
        <v>358.2</v>
      </c>
      <c r="T922" s="176">
        <v>2</v>
      </c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  <c r="DC922" s="16"/>
      <c r="DD922" s="16"/>
      <c r="DE922" s="16"/>
      <c r="DF922" s="16"/>
      <c r="DG922" s="16"/>
      <c r="DH922" s="16"/>
      <c r="DI922" s="16"/>
      <c r="DJ922" s="16"/>
      <c r="DK922" s="16"/>
      <c r="DL922" s="16"/>
      <c r="DM922" s="16"/>
      <c r="DN922" s="16"/>
      <c r="DO922" s="16"/>
      <c r="DP922" s="16"/>
      <c r="DQ922" s="16"/>
      <c r="DR922" s="16"/>
      <c r="DS922" s="16"/>
      <c r="DT922" s="16"/>
      <c r="DU922" s="124"/>
      <c r="DV922" s="124"/>
      <c r="DW922" s="124"/>
      <c r="DX922" s="124"/>
      <c r="DY922" s="124"/>
      <c r="DZ922" s="124"/>
      <c r="EA922" s="124"/>
      <c r="EB922" s="124"/>
      <c r="EC922" s="124"/>
      <c r="ED922" s="124"/>
      <c r="EE922" s="124"/>
      <c r="EF922" s="124"/>
    </row>
    <row r="923" spans="1:136" s="12" customFormat="1" ht="135.75" hidden="1" customHeight="1" x14ac:dyDescent="0.25">
      <c r="A923" s="684" t="s">
        <v>318</v>
      </c>
      <c r="B923" s="689" t="s">
        <v>657</v>
      </c>
      <c r="C923" s="643" t="s">
        <v>520</v>
      </c>
      <c r="D923" s="104" t="s">
        <v>556</v>
      </c>
      <c r="E923" s="173" t="s">
        <v>178</v>
      </c>
      <c r="F923" s="174">
        <v>40543</v>
      </c>
      <c r="G923" s="174" t="s">
        <v>321</v>
      </c>
      <c r="H923" s="455" t="s">
        <v>180</v>
      </c>
      <c r="I923" s="455" t="s">
        <v>323</v>
      </c>
      <c r="J923" s="455" t="s">
        <v>514</v>
      </c>
      <c r="K923" s="455"/>
      <c r="L923" s="455"/>
      <c r="M923" s="456"/>
      <c r="N923" s="456">
        <f>N925</f>
        <v>616</v>
      </c>
      <c r="O923" s="456">
        <f>O925</f>
        <v>614.63946999999996</v>
      </c>
      <c r="P923" s="456"/>
      <c r="Q923" s="456"/>
      <c r="R923" s="456"/>
      <c r="S923" s="456"/>
      <c r="T923" s="480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  <c r="DC923" s="16"/>
      <c r="DD923" s="16"/>
      <c r="DE923" s="16"/>
      <c r="DF923" s="16"/>
      <c r="DG923" s="16"/>
      <c r="DH923" s="16"/>
      <c r="DI923" s="16"/>
      <c r="DJ923" s="16"/>
      <c r="DK923" s="16"/>
      <c r="DL923" s="16"/>
      <c r="DM923" s="16"/>
      <c r="DN923" s="16"/>
      <c r="DO923" s="16"/>
      <c r="DP923" s="16"/>
      <c r="DQ923" s="16"/>
      <c r="DR923" s="16"/>
      <c r="DS923" s="16"/>
      <c r="DT923" s="16"/>
      <c r="DU923" s="124"/>
      <c r="DV923" s="124"/>
      <c r="DW923" s="124"/>
      <c r="DX923" s="124"/>
      <c r="DY923" s="124"/>
      <c r="DZ923" s="124"/>
      <c r="EA923" s="124"/>
      <c r="EB923" s="124"/>
      <c r="EC923" s="124"/>
      <c r="ED923" s="124"/>
      <c r="EE923" s="124"/>
      <c r="EF923" s="124"/>
    </row>
    <row r="924" spans="1:136" s="12" customFormat="1" ht="74.25" hidden="1" customHeight="1" x14ac:dyDescent="0.25">
      <c r="A924" s="684"/>
      <c r="B924" s="689"/>
      <c r="C924" s="643"/>
      <c r="D924" s="74" t="s">
        <v>518</v>
      </c>
      <c r="E924" s="193" t="s">
        <v>178</v>
      </c>
      <c r="F924" s="194">
        <v>41640</v>
      </c>
      <c r="G924" s="194">
        <v>42369</v>
      </c>
      <c r="H924" s="454"/>
      <c r="I924" s="454"/>
      <c r="J924" s="454"/>
      <c r="K924" s="454"/>
      <c r="L924" s="454"/>
      <c r="M924" s="458"/>
      <c r="N924" s="458"/>
      <c r="O924" s="458"/>
      <c r="P924" s="458"/>
      <c r="Q924" s="458"/>
      <c r="R924" s="458"/>
      <c r="S924" s="458"/>
      <c r="T924" s="482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  <c r="DE924" s="16"/>
      <c r="DF924" s="16"/>
      <c r="DG924" s="16"/>
      <c r="DH924" s="16"/>
      <c r="DI924" s="16"/>
      <c r="DJ924" s="16"/>
      <c r="DK924" s="16"/>
      <c r="DL924" s="16"/>
      <c r="DM924" s="16"/>
      <c r="DN924" s="16"/>
      <c r="DO924" s="16"/>
      <c r="DP924" s="16"/>
      <c r="DQ924" s="16"/>
      <c r="DR924" s="16"/>
      <c r="DS924" s="16"/>
      <c r="DT924" s="16"/>
      <c r="DU924" s="124"/>
      <c r="DV924" s="124"/>
      <c r="DW924" s="124"/>
      <c r="DX924" s="124"/>
      <c r="DY924" s="124"/>
      <c r="DZ924" s="124"/>
      <c r="EA924" s="124"/>
      <c r="EB924" s="124"/>
      <c r="EC924" s="124"/>
      <c r="ED924" s="124"/>
      <c r="EE924" s="124"/>
      <c r="EF924" s="124"/>
    </row>
    <row r="925" spans="1:136" s="12" customFormat="1" ht="18" hidden="1" customHeight="1" x14ac:dyDescent="0.25">
      <c r="A925" s="467"/>
      <c r="B925" s="470"/>
      <c r="C925" s="586" t="s">
        <v>63</v>
      </c>
      <c r="D925" s="687"/>
      <c r="E925" s="687"/>
      <c r="F925" s="687"/>
      <c r="G925" s="688"/>
      <c r="H925" s="187" t="s">
        <v>180</v>
      </c>
      <c r="I925" s="187" t="s">
        <v>323</v>
      </c>
      <c r="J925" s="187" t="s">
        <v>514</v>
      </c>
      <c r="K925" s="187" t="s">
        <v>177</v>
      </c>
      <c r="L925" s="187" t="s">
        <v>295</v>
      </c>
      <c r="M925" s="256"/>
      <c r="N925" s="256">
        <v>616</v>
      </c>
      <c r="O925" s="256">
        <v>614.63946999999996</v>
      </c>
      <c r="P925" s="256"/>
      <c r="Q925" s="256"/>
      <c r="R925" s="256"/>
      <c r="S925" s="256"/>
      <c r="T925" s="176">
        <v>3</v>
      </c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  <c r="DC925" s="16"/>
      <c r="DD925" s="16"/>
      <c r="DE925" s="16"/>
      <c r="DF925" s="16"/>
      <c r="DG925" s="16"/>
      <c r="DH925" s="16"/>
      <c r="DI925" s="16"/>
      <c r="DJ925" s="16"/>
      <c r="DK925" s="16"/>
      <c r="DL925" s="16"/>
      <c r="DM925" s="16"/>
      <c r="DN925" s="16"/>
      <c r="DO925" s="16"/>
      <c r="DP925" s="16"/>
      <c r="DQ925" s="16"/>
      <c r="DR925" s="16"/>
      <c r="DS925" s="16"/>
      <c r="DT925" s="16"/>
      <c r="DU925" s="124"/>
      <c r="DV925" s="124"/>
      <c r="DW925" s="124"/>
      <c r="DX925" s="124"/>
      <c r="DY925" s="124"/>
      <c r="DZ925" s="124"/>
      <c r="EA925" s="124"/>
      <c r="EB925" s="124"/>
      <c r="EC925" s="124"/>
      <c r="ED925" s="124"/>
      <c r="EE925" s="124"/>
      <c r="EF925" s="124"/>
    </row>
    <row r="926" spans="1:136" s="9" customFormat="1" ht="101.25" customHeight="1" x14ac:dyDescent="0.25">
      <c r="A926" s="684" t="s">
        <v>318</v>
      </c>
      <c r="B926" s="689" t="s">
        <v>1075</v>
      </c>
      <c r="C926" s="690" t="s">
        <v>712</v>
      </c>
      <c r="D926" s="104" t="s">
        <v>556</v>
      </c>
      <c r="E926" s="173" t="s">
        <v>178</v>
      </c>
      <c r="F926" s="174">
        <v>40543</v>
      </c>
      <c r="G926" s="174" t="s">
        <v>321</v>
      </c>
      <c r="H926" s="455" t="s">
        <v>180</v>
      </c>
      <c r="I926" s="455" t="s">
        <v>323</v>
      </c>
      <c r="J926" s="455" t="s">
        <v>713</v>
      </c>
      <c r="K926" s="455"/>
      <c r="L926" s="455"/>
      <c r="M926" s="456">
        <f>M928</f>
        <v>36.299999999999997</v>
      </c>
      <c r="N926" s="459">
        <f t="shared" ref="N926:O926" si="105">N928</f>
        <v>36.299999999999997</v>
      </c>
      <c r="O926" s="459">
        <f t="shared" si="105"/>
        <v>20.859190000000002</v>
      </c>
      <c r="P926" s="456">
        <f>P928</f>
        <v>22.3</v>
      </c>
      <c r="Q926" s="456">
        <f t="shared" ref="Q926:S926" si="106">Q928</f>
        <v>18.899999999999999</v>
      </c>
      <c r="R926" s="456">
        <f t="shared" si="106"/>
        <v>18.899999999999999</v>
      </c>
      <c r="S926" s="456">
        <f t="shared" si="106"/>
        <v>18.899999999999999</v>
      </c>
      <c r="T926" s="480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  <c r="DC926" s="16"/>
      <c r="DD926" s="16"/>
      <c r="DE926" s="16"/>
      <c r="DF926" s="16"/>
      <c r="DG926" s="16"/>
      <c r="DH926" s="16"/>
      <c r="DI926" s="16"/>
      <c r="DJ926" s="16"/>
      <c r="DK926" s="16"/>
      <c r="DL926" s="16"/>
      <c r="DM926" s="16"/>
      <c r="DN926" s="16"/>
      <c r="DO926" s="16"/>
      <c r="DP926" s="16"/>
      <c r="DQ926" s="16"/>
      <c r="DR926" s="16"/>
      <c r="DS926" s="16"/>
      <c r="DT926" s="16"/>
      <c r="DU926" s="124"/>
      <c r="DV926" s="124"/>
      <c r="DW926" s="124"/>
      <c r="DX926" s="124"/>
      <c r="DY926" s="124"/>
      <c r="DZ926" s="124"/>
      <c r="EA926" s="124"/>
      <c r="EB926" s="124"/>
      <c r="EC926" s="124"/>
      <c r="ED926" s="124"/>
      <c r="EE926" s="124"/>
      <c r="EF926" s="124"/>
    </row>
    <row r="927" spans="1:136" s="9" customFormat="1" ht="80.25" customHeight="1" x14ac:dyDescent="0.25">
      <c r="A927" s="684"/>
      <c r="B927" s="689"/>
      <c r="C927" s="691"/>
      <c r="D927" s="74" t="s">
        <v>1029</v>
      </c>
      <c r="E927" s="193" t="s">
        <v>178</v>
      </c>
      <c r="F927" s="194">
        <v>42370</v>
      </c>
      <c r="G927" s="194">
        <v>44561</v>
      </c>
      <c r="H927" s="454"/>
      <c r="I927" s="454"/>
      <c r="J927" s="454"/>
      <c r="K927" s="454"/>
      <c r="L927" s="454"/>
      <c r="M927" s="458"/>
      <c r="N927" s="461"/>
      <c r="O927" s="461"/>
      <c r="P927" s="458"/>
      <c r="Q927" s="458"/>
      <c r="R927" s="458"/>
      <c r="S927" s="458"/>
      <c r="T927" s="482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  <c r="DF927" s="16"/>
      <c r="DG927" s="16"/>
      <c r="DH927" s="16"/>
      <c r="DI927" s="16"/>
      <c r="DJ927" s="16"/>
      <c r="DK927" s="16"/>
      <c r="DL927" s="16"/>
      <c r="DM927" s="16"/>
      <c r="DN927" s="16"/>
      <c r="DO927" s="16"/>
      <c r="DP927" s="16"/>
      <c r="DQ927" s="16"/>
      <c r="DR927" s="16"/>
      <c r="DS927" s="16"/>
      <c r="DT927" s="16"/>
      <c r="DU927" s="124"/>
      <c r="DV927" s="124"/>
      <c r="DW927" s="124"/>
      <c r="DX927" s="124"/>
      <c r="DY927" s="124"/>
      <c r="DZ927" s="124"/>
      <c r="EA927" s="124"/>
      <c r="EB927" s="124"/>
      <c r="EC927" s="124"/>
      <c r="ED927" s="124"/>
      <c r="EE927" s="124"/>
      <c r="EF927" s="124"/>
    </row>
    <row r="928" spans="1:136" s="9" customFormat="1" ht="24.75" customHeight="1" x14ac:dyDescent="0.25">
      <c r="A928" s="467"/>
      <c r="B928" s="470"/>
      <c r="C928" s="586" t="s">
        <v>663</v>
      </c>
      <c r="D928" s="687"/>
      <c r="E928" s="687"/>
      <c r="F928" s="687"/>
      <c r="G928" s="688"/>
      <c r="H928" s="187" t="s">
        <v>180</v>
      </c>
      <c r="I928" s="187" t="s">
        <v>323</v>
      </c>
      <c r="J928" s="187" t="s">
        <v>713</v>
      </c>
      <c r="K928" s="187" t="s">
        <v>177</v>
      </c>
      <c r="L928" s="187" t="s">
        <v>751</v>
      </c>
      <c r="M928" s="256">
        <v>36.299999999999997</v>
      </c>
      <c r="N928" s="256">
        <v>36.299999999999997</v>
      </c>
      <c r="O928" s="256">
        <v>20.859190000000002</v>
      </c>
      <c r="P928" s="256">
        <v>22.3</v>
      </c>
      <c r="Q928" s="256">
        <v>18.899999999999999</v>
      </c>
      <c r="R928" s="256">
        <v>18.899999999999999</v>
      </c>
      <c r="S928" s="256">
        <v>18.899999999999999</v>
      </c>
      <c r="T928" s="176">
        <v>3</v>
      </c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  <c r="DE928" s="16"/>
      <c r="DF928" s="16"/>
      <c r="DG928" s="16"/>
      <c r="DH928" s="16"/>
      <c r="DI928" s="16"/>
      <c r="DJ928" s="16"/>
      <c r="DK928" s="16"/>
      <c r="DL928" s="16"/>
      <c r="DM928" s="16"/>
      <c r="DN928" s="16"/>
      <c r="DO928" s="16"/>
      <c r="DP928" s="16"/>
      <c r="DQ928" s="16"/>
      <c r="DR928" s="16"/>
      <c r="DS928" s="16"/>
      <c r="DT928" s="16"/>
      <c r="DU928" s="124"/>
      <c r="DV928" s="124"/>
      <c r="DW928" s="124"/>
      <c r="DX928" s="124"/>
      <c r="DY928" s="124"/>
      <c r="DZ928" s="124"/>
      <c r="EA928" s="124"/>
      <c r="EB928" s="124"/>
      <c r="EC928" s="124"/>
      <c r="ED928" s="124"/>
      <c r="EE928" s="124"/>
      <c r="EF928" s="124"/>
    </row>
    <row r="929" spans="1:136" s="12" customFormat="1" ht="64.5" hidden="1" customHeight="1" x14ac:dyDescent="0.25">
      <c r="A929" s="684" t="s">
        <v>318</v>
      </c>
      <c r="B929" s="689" t="s">
        <v>728</v>
      </c>
      <c r="C929" s="644" t="s">
        <v>28</v>
      </c>
      <c r="D929" s="241" t="s">
        <v>620</v>
      </c>
      <c r="E929" s="199" t="s">
        <v>178</v>
      </c>
      <c r="F929" s="175">
        <v>38686</v>
      </c>
      <c r="G929" s="175" t="s">
        <v>321</v>
      </c>
      <c r="H929" s="455" t="s">
        <v>180</v>
      </c>
      <c r="I929" s="455" t="s">
        <v>323</v>
      </c>
      <c r="J929" s="455" t="s">
        <v>245</v>
      </c>
      <c r="K929" s="455"/>
      <c r="L929" s="455"/>
      <c r="M929" s="456"/>
      <c r="N929" s="456">
        <f>N932</f>
        <v>0</v>
      </c>
      <c r="O929" s="456">
        <f>O932</f>
        <v>0</v>
      </c>
      <c r="P929" s="456"/>
      <c r="Q929" s="456"/>
      <c r="R929" s="456"/>
      <c r="S929" s="456"/>
      <c r="T929" s="480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  <c r="DC929" s="16"/>
      <c r="DD929" s="16"/>
      <c r="DE929" s="16"/>
      <c r="DF929" s="16"/>
      <c r="DG929" s="16"/>
      <c r="DH929" s="16"/>
      <c r="DI929" s="16"/>
      <c r="DJ929" s="16"/>
      <c r="DK929" s="16"/>
      <c r="DL929" s="16"/>
      <c r="DM929" s="16"/>
      <c r="DN929" s="16"/>
      <c r="DO929" s="16"/>
      <c r="DP929" s="16"/>
      <c r="DQ929" s="16"/>
      <c r="DR929" s="124"/>
      <c r="DS929" s="124"/>
      <c r="DT929" s="124"/>
      <c r="DU929" s="124"/>
      <c r="DV929" s="124"/>
      <c r="DW929" s="124"/>
      <c r="DX929" s="124"/>
      <c r="DY929" s="124"/>
      <c r="DZ929" s="124"/>
      <c r="EA929" s="124"/>
      <c r="EB929" s="124"/>
      <c r="EC929" s="124"/>
      <c r="ED929" s="124"/>
      <c r="EE929" s="124"/>
      <c r="EF929" s="124"/>
    </row>
    <row r="930" spans="1:136" s="12" customFormat="1" ht="110.25" hidden="1" customHeight="1" x14ac:dyDescent="0.25">
      <c r="A930" s="684"/>
      <c r="B930" s="689"/>
      <c r="C930" s="707"/>
      <c r="D930" s="261" t="s">
        <v>645</v>
      </c>
      <c r="E930" s="200" t="s">
        <v>178</v>
      </c>
      <c r="F930" s="175">
        <v>42146</v>
      </c>
      <c r="G930" s="175" t="s">
        <v>321</v>
      </c>
      <c r="H930" s="453"/>
      <c r="I930" s="453"/>
      <c r="J930" s="453"/>
      <c r="K930" s="453"/>
      <c r="L930" s="453"/>
      <c r="M930" s="457"/>
      <c r="N930" s="457"/>
      <c r="O930" s="457"/>
      <c r="P930" s="457"/>
      <c r="Q930" s="457"/>
      <c r="R930" s="457"/>
      <c r="S930" s="457"/>
      <c r="T930" s="481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  <c r="DE930" s="16"/>
      <c r="DF930" s="16"/>
      <c r="DG930" s="16"/>
      <c r="DH930" s="16"/>
      <c r="DI930" s="16"/>
      <c r="DJ930" s="16"/>
      <c r="DK930" s="16"/>
      <c r="DL930" s="16"/>
      <c r="DM930" s="16"/>
      <c r="DN930" s="16"/>
      <c r="DO930" s="16"/>
      <c r="DP930" s="16"/>
      <c r="DQ930" s="16"/>
      <c r="DR930" s="124"/>
      <c r="DS930" s="124"/>
      <c r="DT930" s="124"/>
      <c r="DU930" s="124"/>
      <c r="DV930" s="124"/>
      <c r="DW930" s="124"/>
      <c r="DX930" s="124"/>
      <c r="DY930" s="124"/>
      <c r="DZ930" s="124"/>
      <c r="EA930" s="124"/>
      <c r="EB930" s="124"/>
      <c r="EC930" s="124"/>
      <c r="ED930" s="124"/>
      <c r="EE930" s="124"/>
      <c r="EF930" s="124"/>
    </row>
    <row r="931" spans="1:136" s="12" customFormat="1" ht="73.5" hidden="1" customHeight="1" x14ac:dyDescent="0.25">
      <c r="A931" s="684"/>
      <c r="B931" s="689"/>
      <c r="C931" s="645"/>
      <c r="D931" s="243" t="s">
        <v>34</v>
      </c>
      <c r="E931" s="45" t="s">
        <v>178</v>
      </c>
      <c r="F931" s="194">
        <v>41640</v>
      </c>
      <c r="G931" s="194">
        <v>42369</v>
      </c>
      <c r="H931" s="454"/>
      <c r="I931" s="454"/>
      <c r="J931" s="454"/>
      <c r="K931" s="454"/>
      <c r="L931" s="454"/>
      <c r="M931" s="458"/>
      <c r="N931" s="458"/>
      <c r="O931" s="458"/>
      <c r="P931" s="458"/>
      <c r="Q931" s="458"/>
      <c r="R931" s="458"/>
      <c r="S931" s="458"/>
      <c r="T931" s="482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  <c r="DF931" s="16"/>
      <c r="DG931" s="16"/>
      <c r="DH931" s="16"/>
      <c r="DI931" s="16"/>
      <c r="DJ931" s="16"/>
      <c r="DK931" s="16"/>
      <c r="DL931" s="16"/>
      <c r="DM931" s="16"/>
      <c r="DN931" s="16"/>
      <c r="DO931" s="16"/>
      <c r="DP931" s="16"/>
      <c r="DQ931" s="16"/>
      <c r="DR931" s="124"/>
      <c r="DS931" s="124"/>
      <c r="DT931" s="124"/>
      <c r="DU931" s="124"/>
      <c r="DV931" s="124"/>
      <c r="DW931" s="124"/>
      <c r="DX931" s="124"/>
      <c r="DY931" s="124"/>
      <c r="DZ931" s="124"/>
      <c r="EA931" s="124"/>
      <c r="EB931" s="124"/>
      <c r="EC931" s="124"/>
      <c r="ED931" s="124"/>
      <c r="EE931" s="124"/>
      <c r="EF931" s="124"/>
    </row>
    <row r="932" spans="1:136" s="12" customFormat="1" ht="18" hidden="1" customHeight="1" x14ac:dyDescent="0.25">
      <c r="A932" s="639"/>
      <c r="B932" s="640"/>
      <c r="C932" s="586" t="s">
        <v>63</v>
      </c>
      <c r="D932" s="687"/>
      <c r="E932" s="629"/>
      <c r="F932" s="629"/>
      <c r="G932" s="630"/>
      <c r="H932" s="187" t="s">
        <v>180</v>
      </c>
      <c r="I932" s="187" t="s">
        <v>323</v>
      </c>
      <c r="J932" s="187" t="s">
        <v>245</v>
      </c>
      <c r="K932" s="187" t="s">
        <v>319</v>
      </c>
      <c r="L932" s="187" t="s">
        <v>295</v>
      </c>
      <c r="M932" s="256"/>
      <c r="N932" s="256">
        <v>0</v>
      </c>
      <c r="O932" s="256">
        <v>0</v>
      </c>
      <c r="P932" s="256"/>
      <c r="Q932" s="256"/>
      <c r="R932" s="256"/>
      <c r="S932" s="256"/>
      <c r="T932" s="176">
        <v>3</v>
      </c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  <c r="DF932" s="16"/>
      <c r="DG932" s="16"/>
      <c r="DH932" s="16"/>
      <c r="DI932" s="16"/>
      <c r="DJ932" s="16"/>
      <c r="DK932" s="16"/>
      <c r="DL932" s="16"/>
      <c r="DM932" s="16"/>
      <c r="DN932" s="16"/>
      <c r="DO932" s="16"/>
      <c r="DP932" s="16"/>
      <c r="DQ932" s="16"/>
      <c r="DR932" s="124"/>
      <c r="DS932" s="124"/>
      <c r="DT932" s="124"/>
      <c r="DU932" s="124"/>
      <c r="DV932" s="124"/>
      <c r="DW932" s="124"/>
      <c r="DX932" s="124"/>
      <c r="DY932" s="124"/>
      <c r="DZ932" s="124"/>
      <c r="EA932" s="124"/>
      <c r="EB932" s="124"/>
      <c r="EC932" s="124"/>
      <c r="ED932" s="124"/>
      <c r="EE932" s="124"/>
      <c r="EF932" s="124"/>
    </row>
    <row r="933" spans="1:136" s="9" customFormat="1" ht="68.25" customHeight="1" x14ac:dyDescent="0.25">
      <c r="A933" s="465" t="s">
        <v>318</v>
      </c>
      <c r="B933" s="641" t="s">
        <v>1076</v>
      </c>
      <c r="C933" s="690" t="s">
        <v>714</v>
      </c>
      <c r="D933" s="241" t="s">
        <v>620</v>
      </c>
      <c r="E933" s="199" t="s">
        <v>178</v>
      </c>
      <c r="F933" s="175">
        <v>38686</v>
      </c>
      <c r="G933" s="175" t="s">
        <v>321</v>
      </c>
      <c r="H933" s="455" t="s">
        <v>180</v>
      </c>
      <c r="I933" s="455" t="s">
        <v>323</v>
      </c>
      <c r="J933" s="455" t="s">
        <v>715</v>
      </c>
      <c r="K933" s="455"/>
      <c r="L933" s="455"/>
      <c r="M933" s="456">
        <f>M936</f>
        <v>59</v>
      </c>
      <c r="N933" s="459">
        <f t="shared" ref="N933:O933" si="107">N936</f>
        <v>15.385</v>
      </c>
      <c r="O933" s="459">
        <f t="shared" si="107"/>
        <v>15.385</v>
      </c>
      <c r="P933" s="456">
        <f>P936</f>
        <v>51.441000000000003</v>
      </c>
      <c r="Q933" s="456">
        <f t="shared" ref="Q933:S933" si="108">Q936</f>
        <v>109.31</v>
      </c>
      <c r="R933" s="456">
        <f t="shared" si="108"/>
        <v>95</v>
      </c>
      <c r="S933" s="456">
        <f t="shared" si="108"/>
        <v>95</v>
      </c>
      <c r="T933" s="480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  <c r="DC933" s="16"/>
      <c r="DD933" s="16"/>
      <c r="DE933" s="16"/>
      <c r="DF933" s="16"/>
      <c r="DG933" s="16"/>
      <c r="DH933" s="16"/>
      <c r="DI933" s="16"/>
      <c r="DJ933" s="16"/>
      <c r="DK933" s="16"/>
      <c r="DL933" s="16"/>
      <c r="DM933" s="16"/>
      <c r="DN933" s="16"/>
      <c r="DO933" s="16"/>
      <c r="DP933" s="16"/>
      <c r="DQ933" s="16"/>
      <c r="DR933" s="124"/>
      <c r="DS933" s="124"/>
      <c r="DT933" s="124"/>
      <c r="DU933" s="124"/>
      <c r="DV933" s="124"/>
      <c r="DW933" s="124"/>
      <c r="DX933" s="124"/>
      <c r="DY933" s="124"/>
      <c r="DZ933" s="124"/>
      <c r="EA933" s="124"/>
      <c r="EB933" s="124"/>
      <c r="EC933" s="124"/>
      <c r="ED933" s="124"/>
      <c r="EE933" s="124"/>
      <c r="EF933" s="124"/>
    </row>
    <row r="934" spans="1:136" s="9" customFormat="1" ht="117.75" customHeight="1" x14ac:dyDescent="0.25">
      <c r="A934" s="466"/>
      <c r="B934" s="705"/>
      <c r="C934" s="706"/>
      <c r="D934" s="261" t="s">
        <v>924</v>
      </c>
      <c r="E934" s="200" t="s">
        <v>178</v>
      </c>
      <c r="F934" s="175">
        <v>42808</v>
      </c>
      <c r="G934" s="175" t="s">
        <v>321</v>
      </c>
      <c r="H934" s="453"/>
      <c r="I934" s="453"/>
      <c r="J934" s="453"/>
      <c r="K934" s="453"/>
      <c r="L934" s="453"/>
      <c r="M934" s="457"/>
      <c r="N934" s="460"/>
      <c r="O934" s="460"/>
      <c r="P934" s="457"/>
      <c r="Q934" s="457"/>
      <c r="R934" s="457"/>
      <c r="S934" s="457"/>
      <c r="T934" s="481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  <c r="DC934" s="16"/>
      <c r="DD934" s="16"/>
      <c r="DE934" s="16"/>
      <c r="DF934" s="16"/>
      <c r="DG934" s="16"/>
      <c r="DH934" s="16"/>
      <c r="DI934" s="16"/>
      <c r="DJ934" s="16"/>
      <c r="DK934" s="16"/>
      <c r="DL934" s="16"/>
      <c r="DM934" s="16"/>
      <c r="DN934" s="16"/>
      <c r="DO934" s="16"/>
      <c r="DP934" s="16"/>
      <c r="DQ934" s="16"/>
      <c r="DR934" s="124"/>
      <c r="DS934" s="124"/>
      <c r="DT934" s="124"/>
      <c r="DU934" s="124"/>
      <c r="DV934" s="124"/>
      <c r="DW934" s="124"/>
      <c r="DX934" s="124"/>
      <c r="DY934" s="124"/>
      <c r="DZ934" s="124"/>
      <c r="EA934" s="124"/>
      <c r="EB934" s="124"/>
      <c r="EC934" s="124"/>
      <c r="ED934" s="124"/>
      <c r="EE934" s="124"/>
      <c r="EF934" s="124"/>
    </row>
    <row r="935" spans="1:136" s="9" customFormat="1" ht="80.25" customHeight="1" x14ac:dyDescent="0.25">
      <c r="A935" s="467"/>
      <c r="B935" s="642"/>
      <c r="C935" s="691"/>
      <c r="D935" s="243" t="s">
        <v>1030</v>
      </c>
      <c r="E935" s="45" t="s">
        <v>178</v>
      </c>
      <c r="F935" s="194">
        <v>42370</v>
      </c>
      <c r="G935" s="194">
        <v>44561</v>
      </c>
      <c r="H935" s="454"/>
      <c r="I935" s="454"/>
      <c r="J935" s="454"/>
      <c r="K935" s="454"/>
      <c r="L935" s="454"/>
      <c r="M935" s="458"/>
      <c r="N935" s="461"/>
      <c r="O935" s="461"/>
      <c r="P935" s="458"/>
      <c r="Q935" s="458"/>
      <c r="R935" s="458"/>
      <c r="S935" s="458"/>
      <c r="T935" s="482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16"/>
      <c r="CV935" s="16"/>
      <c r="CW935" s="16"/>
      <c r="CX935" s="16"/>
      <c r="CY935" s="16"/>
      <c r="CZ935" s="16"/>
      <c r="DA935" s="16"/>
      <c r="DB935" s="16"/>
      <c r="DC935" s="16"/>
      <c r="DD935" s="16"/>
      <c r="DE935" s="16"/>
      <c r="DF935" s="16"/>
      <c r="DG935" s="16"/>
      <c r="DH935" s="16"/>
      <c r="DI935" s="16"/>
      <c r="DJ935" s="16"/>
      <c r="DK935" s="16"/>
      <c r="DL935" s="16"/>
      <c r="DM935" s="16"/>
      <c r="DN935" s="16"/>
      <c r="DO935" s="16"/>
      <c r="DP935" s="16"/>
      <c r="DQ935" s="16"/>
      <c r="DR935" s="124"/>
      <c r="DS935" s="124"/>
      <c r="DT935" s="124"/>
      <c r="DU935" s="124"/>
      <c r="DV935" s="124"/>
      <c r="DW935" s="124"/>
      <c r="DX935" s="124"/>
      <c r="DY935" s="124"/>
      <c r="DZ935" s="124"/>
      <c r="EA935" s="124"/>
      <c r="EB935" s="124"/>
      <c r="EC935" s="124"/>
      <c r="ED935" s="124"/>
      <c r="EE935" s="124"/>
      <c r="EF935" s="124"/>
    </row>
    <row r="936" spans="1:136" s="9" customFormat="1" ht="24.6" customHeight="1" x14ac:dyDescent="0.25">
      <c r="A936" s="639"/>
      <c r="B936" s="640"/>
      <c r="C936" s="586" t="s">
        <v>130</v>
      </c>
      <c r="D936" s="687"/>
      <c r="E936" s="687"/>
      <c r="F936" s="687"/>
      <c r="G936" s="688"/>
      <c r="H936" s="187" t="s">
        <v>180</v>
      </c>
      <c r="I936" s="187" t="s">
        <v>323</v>
      </c>
      <c r="J936" s="187" t="s">
        <v>715</v>
      </c>
      <c r="K936" s="187" t="s">
        <v>319</v>
      </c>
      <c r="L936" s="187" t="s">
        <v>751</v>
      </c>
      <c r="M936" s="256">
        <f>59</f>
        <v>59</v>
      </c>
      <c r="N936" s="256">
        <v>15.385</v>
      </c>
      <c r="O936" s="256">
        <v>15.385</v>
      </c>
      <c r="P936" s="256">
        <v>51.441000000000003</v>
      </c>
      <c r="Q936" s="256">
        <v>109.31</v>
      </c>
      <c r="R936" s="256">
        <v>95</v>
      </c>
      <c r="S936" s="256">
        <v>95</v>
      </c>
      <c r="T936" s="176">
        <v>3</v>
      </c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  <c r="DC936" s="16"/>
      <c r="DD936" s="16"/>
      <c r="DE936" s="16"/>
      <c r="DF936" s="16"/>
      <c r="DG936" s="16"/>
      <c r="DH936" s="16"/>
      <c r="DI936" s="16"/>
      <c r="DJ936" s="16"/>
      <c r="DK936" s="16"/>
      <c r="DL936" s="16"/>
      <c r="DM936" s="16"/>
      <c r="DN936" s="16"/>
      <c r="DO936" s="16"/>
      <c r="DP936" s="16"/>
      <c r="DQ936" s="16"/>
      <c r="DR936" s="124"/>
      <c r="DS936" s="124"/>
      <c r="DT936" s="124"/>
      <c r="DU936" s="124"/>
      <c r="DV936" s="124"/>
      <c r="DW936" s="124"/>
      <c r="DX936" s="124"/>
      <c r="DY936" s="124"/>
      <c r="DZ936" s="124"/>
      <c r="EA936" s="124"/>
      <c r="EB936" s="124"/>
      <c r="EC936" s="124"/>
      <c r="ED936" s="124"/>
      <c r="EE936" s="124"/>
      <c r="EF936" s="124"/>
    </row>
    <row r="937" spans="1:136" s="12" customFormat="1" ht="72" hidden="1" customHeight="1" x14ac:dyDescent="0.25">
      <c r="A937" s="185">
        <v>603</v>
      </c>
      <c r="B937" s="185" t="s">
        <v>729</v>
      </c>
      <c r="C937" s="234" t="s">
        <v>487</v>
      </c>
      <c r="D937" s="39" t="s">
        <v>176</v>
      </c>
      <c r="E937" s="189" t="s">
        <v>178</v>
      </c>
      <c r="F937" s="40">
        <v>40746</v>
      </c>
      <c r="G937" s="40" t="s">
        <v>321</v>
      </c>
      <c r="H937" s="187" t="s">
        <v>180</v>
      </c>
      <c r="I937" s="187" t="s">
        <v>323</v>
      </c>
      <c r="J937" s="187" t="s">
        <v>488</v>
      </c>
      <c r="K937" s="187"/>
      <c r="L937" s="187"/>
      <c r="M937" s="256"/>
      <c r="N937" s="256">
        <f>N938</f>
        <v>0</v>
      </c>
      <c r="O937" s="256">
        <f>O938</f>
        <v>0</v>
      </c>
      <c r="P937" s="256"/>
      <c r="Q937" s="256"/>
      <c r="R937" s="256"/>
      <c r="S937" s="256"/>
      <c r="T937" s="17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16"/>
      <c r="CV937" s="16"/>
      <c r="CW937" s="16"/>
      <c r="CX937" s="16"/>
      <c r="CY937" s="16"/>
      <c r="CZ937" s="16"/>
      <c r="DA937" s="16"/>
      <c r="DB937" s="16"/>
      <c r="DC937" s="16"/>
      <c r="DD937" s="16"/>
      <c r="DE937" s="16"/>
      <c r="DF937" s="16"/>
      <c r="DG937" s="16"/>
      <c r="DH937" s="16"/>
      <c r="DI937" s="16"/>
      <c r="DJ937" s="16"/>
      <c r="DK937" s="16"/>
      <c r="DL937" s="16"/>
      <c r="DM937" s="16"/>
      <c r="DN937" s="16"/>
      <c r="DO937" s="16"/>
      <c r="DP937" s="16"/>
      <c r="DQ937" s="16"/>
      <c r="DR937" s="124"/>
      <c r="DS937" s="124"/>
      <c r="DT937" s="124"/>
      <c r="DU937" s="124"/>
      <c r="DV937" s="124"/>
      <c r="DW937" s="124"/>
      <c r="DX937" s="124"/>
      <c r="DY937" s="124"/>
      <c r="DZ937" s="124"/>
      <c r="EA937" s="124"/>
      <c r="EB937" s="124"/>
      <c r="EC937" s="124"/>
      <c r="ED937" s="124"/>
      <c r="EE937" s="124"/>
      <c r="EF937" s="124"/>
    </row>
    <row r="938" spans="1:136" s="12" customFormat="1" ht="18" hidden="1" customHeight="1" x14ac:dyDescent="0.25">
      <c r="A938" s="685"/>
      <c r="B938" s="686"/>
      <c r="C938" s="586" t="s">
        <v>63</v>
      </c>
      <c r="D938" s="687"/>
      <c r="E938" s="687"/>
      <c r="F938" s="687"/>
      <c r="G938" s="688"/>
      <c r="H938" s="187" t="s">
        <v>180</v>
      </c>
      <c r="I938" s="187" t="s">
        <v>323</v>
      </c>
      <c r="J938" s="187" t="s">
        <v>488</v>
      </c>
      <c r="K938" s="187" t="s">
        <v>489</v>
      </c>
      <c r="L938" s="187" t="s">
        <v>295</v>
      </c>
      <c r="M938" s="256"/>
      <c r="N938" s="256">
        <v>0</v>
      </c>
      <c r="O938" s="256">
        <v>0</v>
      </c>
      <c r="P938" s="256"/>
      <c r="Q938" s="256"/>
      <c r="R938" s="256"/>
      <c r="S938" s="256"/>
      <c r="T938" s="176">
        <v>2</v>
      </c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6"/>
      <c r="CS938" s="16"/>
      <c r="CT938" s="16"/>
      <c r="CU938" s="16"/>
      <c r="CV938" s="16"/>
      <c r="CW938" s="16"/>
      <c r="CX938" s="16"/>
      <c r="CY938" s="16"/>
      <c r="CZ938" s="16"/>
      <c r="DA938" s="16"/>
      <c r="DB938" s="16"/>
      <c r="DC938" s="16"/>
      <c r="DD938" s="16"/>
      <c r="DE938" s="16"/>
      <c r="DF938" s="16"/>
      <c r="DG938" s="16"/>
      <c r="DH938" s="16"/>
      <c r="DI938" s="16"/>
      <c r="DJ938" s="16"/>
      <c r="DK938" s="16"/>
      <c r="DL938" s="16"/>
      <c r="DM938" s="16"/>
      <c r="DN938" s="16"/>
      <c r="DO938" s="16"/>
      <c r="DP938" s="16"/>
      <c r="DQ938" s="16"/>
      <c r="DR938" s="124"/>
      <c r="DS938" s="124"/>
      <c r="DT938" s="124"/>
      <c r="DU938" s="124"/>
      <c r="DV938" s="124"/>
      <c r="DW938" s="124"/>
      <c r="DX938" s="124"/>
      <c r="DY938" s="124"/>
      <c r="DZ938" s="124"/>
      <c r="EA938" s="124"/>
      <c r="EB938" s="124"/>
      <c r="EC938" s="124"/>
      <c r="ED938" s="124"/>
      <c r="EE938" s="124"/>
      <c r="EF938" s="124"/>
    </row>
    <row r="939" spans="1:136" s="9" customFormat="1" ht="82.8" customHeight="1" x14ac:dyDescent="0.25">
      <c r="A939" s="185">
        <v>603</v>
      </c>
      <c r="B939" s="185" t="s">
        <v>1077</v>
      </c>
      <c r="C939" s="107" t="s">
        <v>716</v>
      </c>
      <c r="D939" s="39" t="s">
        <v>176</v>
      </c>
      <c r="E939" s="189" t="s">
        <v>178</v>
      </c>
      <c r="F939" s="40">
        <v>40746</v>
      </c>
      <c r="G939" s="40" t="s">
        <v>321</v>
      </c>
      <c r="H939" s="187" t="s">
        <v>180</v>
      </c>
      <c r="I939" s="187" t="s">
        <v>323</v>
      </c>
      <c r="J939" s="187" t="s">
        <v>717</v>
      </c>
      <c r="K939" s="187"/>
      <c r="L939" s="187"/>
      <c r="M939" s="256">
        <f>M940</f>
        <v>100</v>
      </c>
      <c r="N939" s="265">
        <f t="shared" ref="N939:S939" si="109">N940</f>
        <v>100</v>
      </c>
      <c r="O939" s="265">
        <f t="shared" si="109"/>
        <v>100</v>
      </c>
      <c r="P939" s="256">
        <f t="shared" si="109"/>
        <v>100</v>
      </c>
      <c r="Q939" s="256">
        <f t="shared" si="109"/>
        <v>100</v>
      </c>
      <c r="R939" s="256">
        <f t="shared" si="109"/>
        <v>100</v>
      </c>
      <c r="S939" s="256">
        <f t="shared" si="109"/>
        <v>100</v>
      </c>
      <c r="T939" s="17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16"/>
      <c r="CV939" s="16"/>
      <c r="CW939" s="16"/>
      <c r="CX939" s="16"/>
      <c r="CY939" s="16"/>
      <c r="CZ939" s="16"/>
      <c r="DA939" s="16"/>
      <c r="DB939" s="16"/>
      <c r="DC939" s="16"/>
      <c r="DD939" s="16"/>
      <c r="DE939" s="16"/>
      <c r="DF939" s="16"/>
      <c r="DG939" s="16"/>
      <c r="DH939" s="16"/>
      <c r="DI939" s="16"/>
      <c r="DJ939" s="16"/>
      <c r="DK939" s="16"/>
      <c r="DL939" s="16"/>
      <c r="DM939" s="16"/>
      <c r="DN939" s="16"/>
      <c r="DO939" s="16"/>
      <c r="DP939" s="16"/>
      <c r="DQ939" s="16"/>
      <c r="DR939" s="124"/>
      <c r="DS939" s="124"/>
      <c r="DT939" s="124"/>
      <c r="DU939" s="124"/>
      <c r="DV939" s="124"/>
      <c r="DW939" s="124"/>
      <c r="DX939" s="124"/>
      <c r="DY939" s="124"/>
      <c r="DZ939" s="124"/>
      <c r="EA939" s="124"/>
      <c r="EB939" s="124"/>
      <c r="EC939" s="124"/>
      <c r="ED939" s="124"/>
      <c r="EE939" s="124"/>
      <c r="EF939" s="124"/>
    </row>
    <row r="940" spans="1:136" s="9" customFormat="1" ht="27.6" customHeight="1" x14ac:dyDescent="0.25">
      <c r="A940" s="685"/>
      <c r="B940" s="686"/>
      <c r="C940" s="586" t="s">
        <v>666</v>
      </c>
      <c r="D940" s="687"/>
      <c r="E940" s="687"/>
      <c r="F940" s="687"/>
      <c r="G940" s="688"/>
      <c r="H940" s="187" t="s">
        <v>180</v>
      </c>
      <c r="I940" s="187" t="s">
        <v>323</v>
      </c>
      <c r="J940" s="187" t="s">
        <v>717</v>
      </c>
      <c r="K940" s="187" t="s">
        <v>489</v>
      </c>
      <c r="L940" s="187" t="s">
        <v>751</v>
      </c>
      <c r="M940" s="256">
        <v>100</v>
      </c>
      <c r="N940" s="256">
        <v>100</v>
      </c>
      <c r="O940" s="256">
        <v>100</v>
      </c>
      <c r="P940" s="256">
        <v>100</v>
      </c>
      <c r="Q940" s="256">
        <v>100</v>
      </c>
      <c r="R940" s="256">
        <v>100</v>
      </c>
      <c r="S940" s="256">
        <v>100</v>
      </c>
      <c r="T940" s="176">
        <v>2</v>
      </c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  <c r="DC940" s="16"/>
      <c r="DD940" s="16"/>
      <c r="DE940" s="16"/>
      <c r="DF940" s="16"/>
      <c r="DG940" s="16"/>
      <c r="DH940" s="16"/>
      <c r="DI940" s="16"/>
      <c r="DJ940" s="16"/>
      <c r="DK940" s="16"/>
      <c r="DL940" s="16"/>
      <c r="DM940" s="16"/>
      <c r="DN940" s="16"/>
      <c r="DO940" s="16"/>
      <c r="DP940" s="16"/>
      <c r="DQ940" s="16"/>
      <c r="DR940" s="124"/>
      <c r="DS940" s="124"/>
      <c r="DT940" s="124"/>
      <c r="DU940" s="124"/>
      <c r="DV940" s="124"/>
      <c r="DW940" s="124"/>
      <c r="DX940" s="124"/>
      <c r="DY940" s="124"/>
      <c r="DZ940" s="124"/>
      <c r="EA940" s="124"/>
      <c r="EB940" s="124"/>
      <c r="EC940" s="124"/>
      <c r="ED940" s="124"/>
      <c r="EE940" s="124"/>
      <c r="EF940" s="124"/>
    </row>
    <row r="941" spans="1:136" s="1" customFormat="1" ht="75" hidden="1" customHeight="1" x14ac:dyDescent="0.25">
      <c r="A941" s="185">
        <v>603</v>
      </c>
      <c r="B941" s="185" t="s">
        <v>730</v>
      </c>
      <c r="C941" s="177" t="s">
        <v>325</v>
      </c>
      <c r="D941" s="39" t="s">
        <v>285</v>
      </c>
      <c r="E941" s="189" t="s">
        <v>181</v>
      </c>
      <c r="F941" s="40">
        <v>39448</v>
      </c>
      <c r="G941" s="189" t="s">
        <v>304</v>
      </c>
      <c r="H941" s="187" t="s">
        <v>180</v>
      </c>
      <c r="I941" s="187" t="s">
        <v>323</v>
      </c>
      <c r="J941" s="187" t="s">
        <v>326</v>
      </c>
      <c r="K941" s="187"/>
      <c r="L941" s="187"/>
      <c r="M941" s="256"/>
      <c r="N941" s="256"/>
      <c r="O941" s="256"/>
      <c r="P941" s="256"/>
      <c r="Q941" s="256"/>
      <c r="R941" s="256"/>
      <c r="S941" s="256"/>
      <c r="T941" s="17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  <c r="DC941" s="16"/>
      <c r="DD941" s="16"/>
      <c r="DE941" s="16"/>
      <c r="DF941" s="16"/>
      <c r="DG941" s="16"/>
      <c r="DH941" s="16"/>
      <c r="DI941" s="16"/>
      <c r="DJ941" s="16"/>
      <c r="DK941" s="16"/>
      <c r="DL941" s="16"/>
      <c r="DM941" s="16"/>
      <c r="DN941" s="16"/>
      <c r="DO941" s="16"/>
      <c r="DP941" s="16"/>
      <c r="DQ941" s="16"/>
      <c r="DR941" s="124"/>
      <c r="DS941" s="124"/>
      <c r="DT941" s="124"/>
      <c r="DU941" s="124"/>
      <c r="DV941" s="124"/>
      <c r="DW941" s="124"/>
      <c r="DX941" s="124"/>
      <c r="DY941" s="124"/>
      <c r="DZ941" s="124"/>
      <c r="EA941" s="124"/>
      <c r="EB941" s="124"/>
      <c r="EC941" s="124"/>
      <c r="ED941" s="124"/>
      <c r="EE941" s="124"/>
      <c r="EF941" s="124"/>
    </row>
    <row r="942" spans="1:136" s="1" customFormat="1" ht="24" hidden="1" customHeight="1" x14ac:dyDescent="0.25">
      <c r="A942" s="666"/>
      <c r="B942" s="667"/>
      <c r="C942" s="658" t="s">
        <v>63</v>
      </c>
      <c r="D942" s="659"/>
      <c r="E942" s="659"/>
      <c r="F942" s="659"/>
      <c r="G942" s="660"/>
      <c r="H942" s="187" t="s">
        <v>180</v>
      </c>
      <c r="I942" s="187" t="s">
        <v>323</v>
      </c>
      <c r="J942" s="187" t="s">
        <v>326</v>
      </c>
      <c r="K942" s="185">
        <v>313</v>
      </c>
      <c r="L942" s="185">
        <v>262</v>
      </c>
      <c r="M942" s="256"/>
      <c r="N942" s="256"/>
      <c r="O942" s="256"/>
      <c r="P942" s="256"/>
      <c r="Q942" s="256"/>
      <c r="R942" s="256"/>
      <c r="S942" s="256"/>
      <c r="T942" s="176">
        <v>2</v>
      </c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  <c r="DC942" s="16"/>
      <c r="DD942" s="16"/>
      <c r="DE942" s="16"/>
      <c r="DF942" s="16"/>
      <c r="DG942" s="16"/>
      <c r="DH942" s="16"/>
      <c r="DI942" s="16"/>
      <c r="DJ942" s="16"/>
      <c r="DK942" s="16"/>
      <c r="DL942" s="16"/>
      <c r="DM942" s="16"/>
      <c r="DN942" s="16"/>
      <c r="DO942" s="16"/>
      <c r="DP942" s="16"/>
      <c r="DQ942" s="16"/>
      <c r="DR942" s="124"/>
      <c r="DS942" s="124"/>
      <c r="DT942" s="124"/>
      <c r="DU942" s="124"/>
      <c r="DV942" s="124"/>
      <c r="DW942" s="124"/>
      <c r="DX942" s="124"/>
      <c r="DY942" s="124"/>
      <c r="DZ942" s="124"/>
      <c r="EA942" s="124"/>
      <c r="EB942" s="124"/>
      <c r="EC942" s="124"/>
      <c r="ED942" s="124"/>
      <c r="EE942" s="124"/>
      <c r="EF942" s="124"/>
    </row>
    <row r="943" spans="1:136" s="1" customFormat="1" ht="24" customHeight="1" x14ac:dyDescent="0.25">
      <c r="A943" s="221"/>
      <c r="B943" s="185">
        <v>4</v>
      </c>
      <c r="C943" s="698" t="s">
        <v>481</v>
      </c>
      <c r="D943" s="699"/>
      <c r="E943" s="699"/>
      <c r="F943" s="699"/>
      <c r="G943" s="699"/>
      <c r="H943" s="699"/>
      <c r="I943" s="700"/>
      <c r="J943" s="700"/>
      <c r="K943" s="700"/>
      <c r="L943" s="701"/>
      <c r="M943" s="265">
        <f t="shared" ref="M943:S943" si="110">M944+M948</f>
        <v>2000</v>
      </c>
      <c r="N943" s="265">
        <f t="shared" si="110"/>
        <v>2127</v>
      </c>
      <c r="O943" s="265">
        <f t="shared" si="110"/>
        <v>2127</v>
      </c>
      <c r="P943" s="265">
        <f t="shared" si="110"/>
        <v>2250</v>
      </c>
      <c r="Q943" s="265">
        <f t="shared" si="110"/>
        <v>2340</v>
      </c>
      <c r="R943" s="265">
        <f t="shared" si="110"/>
        <v>0</v>
      </c>
      <c r="S943" s="265">
        <f t="shared" si="110"/>
        <v>0</v>
      </c>
      <c r="T943" s="265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  <c r="DC943" s="16"/>
      <c r="DD943" s="16"/>
      <c r="DE943" s="16"/>
      <c r="DF943" s="16"/>
      <c r="DG943" s="16"/>
      <c r="DH943" s="16"/>
      <c r="DI943" s="16"/>
      <c r="DJ943" s="16"/>
      <c r="DK943" s="16"/>
      <c r="DL943" s="16"/>
      <c r="DM943" s="16"/>
      <c r="DN943" s="16"/>
      <c r="DO943" s="16"/>
      <c r="DP943" s="16"/>
      <c r="DQ943" s="16"/>
      <c r="DR943" s="124"/>
      <c r="DS943" s="124"/>
      <c r="DT943" s="124"/>
      <c r="DU943" s="124"/>
      <c r="DV943" s="124"/>
      <c r="DW943" s="124"/>
      <c r="DX943" s="124"/>
      <c r="DY943" s="124"/>
      <c r="DZ943" s="124"/>
      <c r="EA943" s="124"/>
      <c r="EB943" s="124"/>
      <c r="EC943" s="124"/>
      <c r="ED943" s="124"/>
      <c r="EE943" s="124"/>
      <c r="EF943" s="124"/>
    </row>
    <row r="944" spans="1:136" s="11" customFormat="1" ht="100.5" customHeight="1" outlineLevel="2" x14ac:dyDescent="0.25">
      <c r="A944" s="684" t="s">
        <v>318</v>
      </c>
      <c r="B944" s="684" t="s">
        <v>960</v>
      </c>
      <c r="C944" s="702" t="s">
        <v>891</v>
      </c>
      <c r="D944" s="62" t="s">
        <v>1169</v>
      </c>
      <c r="E944" s="199" t="s">
        <v>178</v>
      </c>
      <c r="F944" s="208">
        <v>42736</v>
      </c>
      <c r="G944" s="208">
        <v>43100</v>
      </c>
      <c r="H944" s="455" t="s">
        <v>305</v>
      </c>
      <c r="I944" s="455" t="s">
        <v>138</v>
      </c>
      <c r="J944" s="455" t="s">
        <v>105</v>
      </c>
      <c r="K944" s="455"/>
      <c r="L944" s="455"/>
      <c r="M944" s="456">
        <f>M947</f>
        <v>1060</v>
      </c>
      <c r="N944" s="695">
        <f>N947</f>
        <v>1060</v>
      </c>
      <c r="O944" s="695">
        <f>O947</f>
        <v>1060</v>
      </c>
      <c r="P944" s="462">
        <f>P947</f>
        <v>1060</v>
      </c>
      <c r="Q944" s="462">
        <f t="shared" ref="Q944:S944" si="111">Q947</f>
        <v>1102</v>
      </c>
      <c r="R944" s="462">
        <f t="shared" si="111"/>
        <v>0</v>
      </c>
      <c r="S944" s="462">
        <f t="shared" si="111"/>
        <v>0</v>
      </c>
      <c r="T944" s="480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  <c r="DC944" s="16"/>
      <c r="DD944" s="16"/>
      <c r="DE944" s="16"/>
      <c r="DF944" s="16"/>
      <c r="DG944" s="16"/>
      <c r="DH944" s="16"/>
      <c r="DI944" s="16"/>
      <c r="DJ944" s="16"/>
      <c r="DK944" s="16"/>
      <c r="DL944" s="16"/>
      <c r="DM944" s="16"/>
      <c r="DN944" s="16"/>
      <c r="DO944" s="16"/>
      <c r="DP944" s="16"/>
      <c r="DQ944" s="16"/>
      <c r="DR944" s="16"/>
      <c r="DS944" s="16"/>
      <c r="DT944" s="16"/>
      <c r="DU944" s="16"/>
      <c r="DV944" s="16"/>
      <c r="DW944" s="16"/>
      <c r="DX944" s="16"/>
      <c r="DY944" s="16"/>
      <c r="DZ944" s="16"/>
      <c r="EA944" s="16"/>
      <c r="EB944" s="16"/>
      <c r="EC944" s="16"/>
      <c r="ED944" s="16"/>
      <c r="EE944" s="16"/>
      <c r="EF944" s="16"/>
    </row>
    <row r="945" spans="1:136" s="11" customFormat="1" ht="89.4" customHeight="1" outlineLevel="2" x14ac:dyDescent="0.25">
      <c r="A945" s="684"/>
      <c r="B945" s="684"/>
      <c r="C945" s="703"/>
      <c r="D945" s="262" t="s">
        <v>1168</v>
      </c>
      <c r="E945" s="199" t="s">
        <v>178</v>
      </c>
      <c r="F945" s="208">
        <v>43101</v>
      </c>
      <c r="G945" s="208">
        <v>44561</v>
      </c>
      <c r="H945" s="453"/>
      <c r="I945" s="453"/>
      <c r="J945" s="453"/>
      <c r="K945" s="453"/>
      <c r="L945" s="453"/>
      <c r="M945" s="457"/>
      <c r="N945" s="696"/>
      <c r="O945" s="696"/>
      <c r="P945" s="463"/>
      <c r="Q945" s="463"/>
      <c r="R945" s="463"/>
      <c r="S945" s="463"/>
      <c r="T945" s="481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16"/>
      <c r="CV945" s="16"/>
      <c r="CW945" s="16"/>
      <c r="CX945" s="16"/>
      <c r="CY945" s="16"/>
      <c r="CZ945" s="16"/>
      <c r="DA945" s="16"/>
      <c r="DB945" s="16"/>
      <c r="DC945" s="16"/>
      <c r="DD945" s="16"/>
      <c r="DE945" s="16"/>
      <c r="DF945" s="16"/>
      <c r="DG945" s="16"/>
      <c r="DH945" s="16"/>
      <c r="DI945" s="16"/>
      <c r="DJ945" s="16"/>
      <c r="DK945" s="16"/>
      <c r="DL945" s="16"/>
      <c r="DM945" s="16"/>
      <c r="DN945" s="16"/>
      <c r="DO945" s="16"/>
      <c r="DP945" s="16"/>
      <c r="DQ945" s="16"/>
      <c r="DR945" s="16"/>
      <c r="DS945" s="16"/>
      <c r="DT945" s="16"/>
      <c r="DU945" s="16"/>
      <c r="DV945" s="16"/>
      <c r="DW945" s="16"/>
      <c r="DX945" s="16"/>
      <c r="DY945" s="16"/>
      <c r="DZ945" s="16"/>
      <c r="EA945" s="16"/>
      <c r="EB945" s="16"/>
      <c r="EC945" s="16"/>
      <c r="ED945" s="16"/>
      <c r="EE945" s="16"/>
      <c r="EF945" s="16"/>
    </row>
    <row r="946" spans="1:136" s="11" customFormat="1" ht="84.75" customHeight="1" outlineLevel="2" x14ac:dyDescent="0.25">
      <c r="A946" s="684"/>
      <c r="B946" s="684"/>
      <c r="C946" s="704"/>
      <c r="D946" s="237" t="s">
        <v>1167</v>
      </c>
      <c r="E946" s="45" t="s">
        <v>181</v>
      </c>
      <c r="F946" s="44">
        <v>43101</v>
      </c>
      <c r="G946" s="44">
        <v>43465</v>
      </c>
      <c r="H946" s="454"/>
      <c r="I946" s="454"/>
      <c r="J946" s="454"/>
      <c r="K946" s="454"/>
      <c r="L946" s="454"/>
      <c r="M946" s="458"/>
      <c r="N946" s="697"/>
      <c r="O946" s="697"/>
      <c r="P946" s="464"/>
      <c r="Q946" s="464"/>
      <c r="R946" s="464"/>
      <c r="S946" s="464"/>
      <c r="T946" s="482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16"/>
      <c r="CV946" s="16"/>
      <c r="CW946" s="16"/>
      <c r="CX946" s="16"/>
      <c r="CY946" s="16"/>
      <c r="CZ946" s="16"/>
      <c r="DA946" s="16"/>
      <c r="DB946" s="16"/>
      <c r="DC946" s="16"/>
      <c r="DD946" s="16"/>
      <c r="DE946" s="16"/>
      <c r="DF946" s="16"/>
      <c r="DG946" s="16"/>
      <c r="DH946" s="16"/>
      <c r="DI946" s="16"/>
      <c r="DJ946" s="16"/>
      <c r="DK946" s="16"/>
      <c r="DL946" s="16"/>
      <c r="DM946" s="16"/>
      <c r="DN946" s="16"/>
      <c r="DO946" s="16"/>
      <c r="DP946" s="16"/>
      <c r="DQ946" s="16"/>
      <c r="DR946" s="16"/>
      <c r="DS946" s="16"/>
      <c r="DT946" s="16"/>
      <c r="DU946" s="16"/>
      <c r="DV946" s="16"/>
      <c r="DW946" s="16"/>
      <c r="DX946" s="16"/>
      <c r="DY946" s="16"/>
      <c r="DZ946" s="16"/>
      <c r="EA946" s="16"/>
      <c r="EB946" s="16"/>
      <c r="EC946" s="16"/>
      <c r="ED946" s="16"/>
      <c r="EE946" s="16"/>
      <c r="EF946" s="16"/>
    </row>
    <row r="947" spans="1:136" s="11" customFormat="1" ht="23.25" customHeight="1" outlineLevel="2" x14ac:dyDescent="0.25">
      <c r="A947" s="467"/>
      <c r="B947" s="470"/>
      <c r="C947" s="633" t="s">
        <v>107</v>
      </c>
      <c r="D947" s="634"/>
      <c r="E947" s="693"/>
      <c r="F947" s="693"/>
      <c r="G947" s="694"/>
      <c r="H947" s="216" t="s">
        <v>305</v>
      </c>
      <c r="I947" s="212" t="s">
        <v>138</v>
      </c>
      <c r="J947" s="212" t="s">
        <v>105</v>
      </c>
      <c r="K947" s="212" t="s">
        <v>106</v>
      </c>
      <c r="L947" s="212" t="s">
        <v>751</v>
      </c>
      <c r="M947" s="253">
        <v>1060</v>
      </c>
      <c r="N947" s="259">
        <v>1060</v>
      </c>
      <c r="O947" s="259">
        <v>1060</v>
      </c>
      <c r="P947" s="259">
        <v>1060</v>
      </c>
      <c r="Q947" s="259">
        <v>1102</v>
      </c>
      <c r="R947" s="259">
        <v>0</v>
      </c>
      <c r="S947" s="259">
        <v>0</v>
      </c>
      <c r="T947" s="171">
        <v>1</v>
      </c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  <c r="DC947" s="16"/>
      <c r="DD947" s="16"/>
      <c r="DE947" s="16"/>
      <c r="DF947" s="16"/>
      <c r="DG947" s="16"/>
      <c r="DH947" s="16"/>
      <c r="DI947" s="16"/>
      <c r="DJ947" s="16"/>
      <c r="DK947" s="16"/>
      <c r="DL947" s="16"/>
      <c r="DM947" s="16"/>
      <c r="DN947" s="16"/>
      <c r="DO947" s="16"/>
      <c r="DP947" s="16"/>
      <c r="DQ947" s="16"/>
      <c r="DR947" s="16"/>
      <c r="DS947" s="16"/>
      <c r="DT947" s="16"/>
      <c r="DU947" s="16"/>
      <c r="DV947" s="16"/>
      <c r="DW947" s="16"/>
      <c r="DX947" s="16"/>
      <c r="DY947" s="16"/>
      <c r="DZ947" s="16"/>
      <c r="EA947" s="16"/>
      <c r="EB947" s="16"/>
      <c r="EC947" s="16"/>
      <c r="ED947" s="16"/>
      <c r="EE947" s="16"/>
      <c r="EF947" s="16"/>
    </row>
    <row r="948" spans="1:136" s="11" customFormat="1" ht="85.8" customHeight="1" outlineLevel="2" x14ac:dyDescent="0.25">
      <c r="A948" s="465" t="s">
        <v>318</v>
      </c>
      <c r="B948" s="468" t="s">
        <v>961</v>
      </c>
      <c r="C948" s="702" t="s">
        <v>892</v>
      </c>
      <c r="D948" s="262" t="s">
        <v>1168</v>
      </c>
      <c r="E948" s="199" t="s">
        <v>178</v>
      </c>
      <c r="F948" s="208">
        <v>43101</v>
      </c>
      <c r="G948" s="208">
        <v>44561</v>
      </c>
      <c r="H948" s="453" t="s">
        <v>305</v>
      </c>
      <c r="I948" s="455" t="s">
        <v>138</v>
      </c>
      <c r="J948" s="455" t="s">
        <v>899</v>
      </c>
      <c r="K948" s="455"/>
      <c r="L948" s="455"/>
      <c r="M948" s="456">
        <f t="shared" ref="M948:S948" si="112">M951</f>
        <v>940</v>
      </c>
      <c r="N948" s="459">
        <f t="shared" si="112"/>
        <v>1067</v>
      </c>
      <c r="O948" s="459">
        <f t="shared" si="112"/>
        <v>1067</v>
      </c>
      <c r="P948" s="462">
        <f t="shared" si="112"/>
        <v>1190</v>
      </c>
      <c r="Q948" s="462">
        <f t="shared" si="112"/>
        <v>1238</v>
      </c>
      <c r="R948" s="462">
        <f t="shared" si="112"/>
        <v>0</v>
      </c>
      <c r="S948" s="462">
        <f t="shared" si="112"/>
        <v>0</v>
      </c>
      <c r="T948" s="480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  <c r="DC948" s="16"/>
      <c r="DD948" s="16"/>
      <c r="DE948" s="16"/>
      <c r="DF948" s="16"/>
      <c r="DG948" s="16"/>
      <c r="DH948" s="16"/>
      <c r="DI948" s="16"/>
      <c r="DJ948" s="16"/>
      <c r="DK948" s="16"/>
      <c r="DL948" s="16"/>
      <c r="DM948" s="16"/>
      <c r="DN948" s="16"/>
      <c r="DO948" s="16"/>
      <c r="DP948" s="16"/>
      <c r="DQ948" s="16"/>
      <c r="DR948" s="16"/>
      <c r="DS948" s="16"/>
      <c r="DT948" s="16"/>
      <c r="DU948" s="16"/>
      <c r="DV948" s="16"/>
      <c r="DW948" s="16"/>
      <c r="DX948" s="16"/>
      <c r="DY948" s="16"/>
      <c r="DZ948" s="16"/>
      <c r="EA948" s="16"/>
      <c r="EB948" s="16"/>
      <c r="EC948" s="16"/>
      <c r="ED948" s="16"/>
      <c r="EE948" s="16"/>
      <c r="EF948" s="16"/>
    </row>
    <row r="949" spans="1:136" s="11" customFormat="1" ht="92.25" customHeight="1" outlineLevel="2" x14ac:dyDescent="0.25">
      <c r="A949" s="466"/>
      <c r="B949" s="469"/>
      <c r="C949" s="703"/>
      <c r="D949" s="237" t="s">
        <v>1167</v>
      </c>
      <c r="E949" s="45" t="s">
        <v>181</v>
      </c>
      <c r="F949" s="44">
        <v>43101</v>
      </c>
      <c r="G949" s="44">
        <v>43465</v>
      </c>
      <c r="H949" s="453"/>
      <c r="I949" s="453"/>
      <c r="J949" s="453"/>
      <c r="K949" s="453"/>
      <c r="L949" s="453"/>
      <c r="M949" s="457"/>
      <c r="N949" s="460"/>
      <c r="O949" s="460"/>
      <c r="P949" s="463"/>
      <c r="Q949" s="463"/>
      <c r="R949" s="463"/>
      <c r="S949" s="463"/>
      <c r="T949" s="481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  <c r="DE949" s="16"/>
      <c r="DF949" s="16"/>
      <c r="DG949" s="16"/>
      <c r="DH949" s="16"/>
      <c r="DI949" s="16"/>
      <c r="DJ949" s="16"/>
      <c r="DK949" s="16"/>
      <c r="DL949" s="16"/>
      <c r="DM949" s="16"/>
      <c r="DN949" s="16"/>
      <c r="DO949" s="16"/>
      <c r="DP949" s="16"/>
      <c r="DQ949" s="16"/>
      <c r="DR949" s="16"/>
      <c r="DS949" s="16"/>
      <c r="DT949" s="16"/>
      <c r="DU949" s="16"/>
      <c r="DV949" s="16"/>
      <c r="DW949" s="16"/>
      <c r="DX949" s="16"/>
      <c r="DY949" s="16"/>
      <c r="DZ949" s="16"/>
      <c r="EA949" s="16"/>
      <c r="EB949" s="16"/>
      <c r="EC949" s="16"/>
      <c r="ED949" s="16"/>
      <c r="EE949" s="16"/>
      <c r="EF949" s="16"/>
    </row>
    <row r="950" spans="1:136" s="11" customFormat="1" ht="98.4" customHeight="1" outlineLevel="2" x14ac:dyDescent="0.25">
      <c r="A950" s="466"/>
      <c r="B950" s="469"/>
      <c r="C950" s="704"/>
      <c r="D950" s="104" t="s">
        <v>1170</v>
      </c>
      <c r="E950" s="45" t="s">
        <v>178</v>
      </c>
      <c r="F950" s="194">
        <v>42736</v>
      </c>
      <c r="G950" s="65">
        <v>43100</v>
      </c>
      <c r="H950" s="454"/>
      <c r="I950" s="454"/>
      <c r="J950" s="454"/>
      <c r="K950" s="454"/>
      <c r="L950" s="454"/>
      <c r="M950" s="458"/>
      <c r="N950" s="461"/>
      <c r="O950" s="461"/>
      <c r="P950" s="464"/>
      <c r="Q950" s="464"/>
      <c r="R950" s="464"/>
      <c r="S950" s="464"/>
      <c r="T950" s="482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  <c r="DC950" s="16"/>
      <c r="DD950" s="16"/>
      <c r="DE950" s="16"/>
      <c r="DF950" s="16"/>
      <c r="DG950" s="16"/>
      <c r="DH950" s="16"/>
      <c r="DI950" s="16"/>
      <c r="DJ950" s="16"/>
      <c r="DK950" s="16"/>
      <c r="DL950" s="16"/>
      <c r="DM950" s="16"/>
      <c r="DN950" s="16"/>
      <c r="DO950" s="16"/>
      <c r="DP950" s="16"/>
      <c r="DQ950" s="16"/>
      <c r="DR950" s="16"/>
      <c r="DS950" s="16"/>
      <c r="DT950" s="16"/>
      <c r="DU950" s="16"/>
      <c r="DV950" s="16"/>
      <c r="DW950" s="16"/>
      <c r="DX950" s="16"/>
      <c r="DY950" s="16"/>
      <c r="DZ950" s="16"/>
      <c r="EA950" s="16"/>
      <c r="EB950" s="16"/>
      <c r="EC950" s="16"/>
      <c r="ED950" s="16"/>
      <c r="EE950" s="16"/>
      <c r="EF950" s="16"/>
    </row>
    <row r="951" spans="1:136" s="11" customFormat="1" ht="26.25" customHeight="1" outlineLevel="2" x14ac:dyDescent="0.25">
      <c r="A951" s="467"/>
      <c r="B951" s="470"/>
      <c r="C951" s="633" t="s">
        <v>107</v>
      </c>
      <c r="D951" s="634"/>
      <c r="E951" s="634"/>
      <c r="F951" s="634"/>
      <c r="G951" s="635"/>
      <c r="H951" s="212" t="s">
        <v>305</v>
      </c>
      <c r="I951" s="212" t="s">
        <v>138</v>
      </c>
      <c r="J951" s="212" t="s">
        <v>899</v>
      </c>
      <c r="K951" s="212" t="s">
        <v>106</v>
      </c>
      <c r="L951" s="212" t="s">
        <v>751</v>
      </c>
      <c r="M951" s="253">
        <v>940</v>
      </c>
      <c r="N951" s="253">
        <v>1067</v>
      </c>
      <c r="O951" s="253">
        <v>1067</v>
      </c>
      <c r="P951" s="259">
        <v>1190</v>
      </c>
      <c r="Q951" s="259">
        <v>1238</v>
      </c>
      <c r="R951" s="259">
        <v>0</v>
      </c>
      <c r="S951" s="259">
        <v>0</v>
      </c>
      <c r="T951" s="171">
        <v>1</v>
      </c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  <c r="DE951" s="16"/>
      <c r="DF951" s="16"/>
      <c r="DG951" s="16"/>
      <c r="DH951" s="16"/>
      <c r="DI951" s="16"/>
      <c r="DJ951" s="16"/>
      <c r="DK951" s="16"/>
      <c r="DL951" s="16"/>
      <c r="DM951" s="16"/>
      <c r="DN951" s="16"/>
      <c r="DO951" s="16"/>
      <c r="DP951" s="16"/>
      <c r="DQ951" s="16"/>
      <c r="DR951" s="16"/>
      <c r="DS951" s="16"/>
      <c r="DT951" s="16"/>
      <c r="DU951" s="16"/>
      <c r="DV951" s="16"/>
      <c r="DW951" s="16"/>
      <c r="DX951" s="16"/>
      <c r="DY951" s="16"/>
      <c r="DZ951" s="16"/>
      <c r="EA951" s="16"/>
      <c r="EB951" s="16"/>
      <c r="EC951" s="16"/>
      <c r="ED951" s="16"/>
      <c r="EE951" s="16"/>
      <c r="EF951" s="16"/>
    </row>
    <row r="952" spans="1:136" s="1" customFormat="1" ht="48.75" customHeight="1" x14ac:dyDescent="0.25">
      <c r="A952" s="36"/>
      <c r="B952" s="423" t="s">
        <v>313</v>
      </c>
      <c r="C952" s="681" t="s">
        <v>302</v>
      </c>
      <c r="D952" s="682"/>
      <c r="E952" s="682"/>
      <c r="F952" s="682"/>
      <c r="G952" s="682"/>
      <c r="H952" s="682"/>
      <c r="I952" s="682"/>
      <c r="J952" s="682"/>
      <c r="K952" s="682"/>
      <c r="L952" s="683"/>
      <c r="M952" s="37">
        <f>M956+M962+M968</f>
        <v>265.60000000000002</v>
      </c>
      <c r="N952" s="37">
        <f>N956+N962+N968</f>
        <v>250</v>
      </c>
      <c r="O952" s="37">
        <f>O956+O962+O968</f>
        <v>250</v>
      </c>
      <c r="P952" s="37">
        <f>P968+P973+P976</f>
        <v>1287.4000000000001</v>
      </c>
      <c r="Q952" s="37">
        <f t="shared" ref="Q952:S952" si="113">Q968+Q973+Q976</f>
        <v>125</v>
      </c>
      <c r="R952" s="37">
        <f t="shared" si="113"/>
        <v>0</v>
      </c>
      <c r="S952" s="37">
        <f t="shared" si="113"/>
        <v>0</v>
      </c>
      <c r="T952" s="38"/>
      <c r="U952" s="16"/>
      <c r="V952" s="16"/>
      <c r="W952" s="20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6"/>
      <c r="CS952" s="16"/>
      <c r="CT952" s="16"/>
      <c r="CU952" s="16"/>
      <c r="CV952" s="16"/>
      <c r="CW952" s="16"/>
      <c r="CX952" s="16"/>
      <c r="CY952" s="16"/>
      <c r="CZ952" s="16"/>
      <c r="DA952" s="16"/>
      <c r="DB952" s="16"/>
      <c r="DC952" s="16"/>
      <c r="DD952" s="16"/>
      <c r="DE952" s="16"/>
      <c r="DF952" s="16"/>
      <c r="DG952" s="16"/>
      <c r="DH952" s="16"/>
      <c r="DI952" s="16"/>
      <c r="DJ952" s="16"/>
      <c r="DK952" s="16"/>
      <c r="DL952" s="16"/>
      <c r="DM952" s="16"/>
      <c r="DN952" s="16"/>
      <c r="DO952" s="16"/>
      <c r="DP952" s="16"/>
      <c r="DQ952" s="16"/>
      <c r="DR952" s="16"/>
      <c r="DS952" s="16"/>
      <c r="DT952" s="16"/>
      <c r="DU952" s="16"/>
      <c r="DV952" s="16"/>
      <c r="DW952" s="16"/>
      <c r="DX952" s="16"/>
      <c r="DY952" s="16"/>
      <c r="DZ952" s="16"/>
      <c r="EA952" s="16"/>
      <c r="EB952" s="16"/>
      <c r="EC952" s="16"/>
      <c r="ED952" s="16"/>
      <c r="EE952" s="16"/>
      <c r="EF952" s="16"/>
    </row>
    <row r="953" spans="1:136" s="12" customFormat="1" ht="208.5" hidden="1" customHeight="1" x14ac:dyDescent="0.25">
      <c r="A953" s="684" t="s">
        <v>318</v>
      </c>
      <c r="B953" s="689" t="s">
        <v>390</v>
      </c>
      <c r="C953" s="643" t="s">
        <v>521</v>
      </c>
      <c r="D953" s="190" t="s">
        <v>561</v>
      </c>
      <c r="E953" s="173" t="s">
        <v>178</v>
      </c>
      <c r="F953" s="174">
        <v>42409</v>
      </c>
      <c r="G953" s="173" t="s">
        <v>321</v>
      </c>
      <c r="H953" s="455" t="s">
        <v>305</v>
      </c>
      <c r="I953" s="684" t="s">
        <v>405</v>
      </c>
      <c r="J953" s="455" t="s">
        <v>393</v>
      </c>
      <c r="K953" s="455"/>
      <c r="L953" s="455"/>
      <c r="M953" s="456"/>
      <c r="N953" s="456">
        <f>N955</f>
        <v>0</v>
      </c>
      <c r="O953" s="456">
        <f>O955</f>
        <v>0</v>
      </c>
      <c r="P953" s="456"/>
      <c r="Q953" s="456"/>
      <c r="R953" s="456"/>
      <c r="S953" s="456"/>
      <c r="T953" s="480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6"/>
      <c r="BS953" s="16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  <c r="CP953" s="16"/>
      <c r="CQ953" s="16"/>
      <c r="CR953" s="16"/>
      <c r="CS953" s="16"/>
      <c r="CT953" s="16"/>
      <c r="CU953" s="16"/>
      <c r="CV953" s="16"/>
      <c r="CW953" s="16"/>
      <c r="CX953" s="16"/>
      <c r="CY953" s="16"/>
      <c r="CZ953" s="16"/>
      <c r="DA953" s="16"/>
      <c r="DB953" s="16"/>
      <c r="DC953" s="16"/>
      <c r="DD953" s="16"/>
      <c r="DE953" s="16"/>
      <c r="DF953" s="16"/>
      <c r="DG953" s="16"/>
      <c r="DH953" s="16"/>
      <c r="DI953" s="16"/>
      <c r="DJ953" s="16"/>
      <c r="DK953" s="16"/>
      <c r="DL953" s="16"/>
      <c r="DM953" s="16"/>
      <c r="DN953" s="16"/>
      <c r="DO953" s="16"/>
      <c r="DP953" s="16"/>
      <c r="DQ953" s="16"/>
      <c r="DR953" s="124"/>
      <c r="DS953" s="124"/>
      <c r="DT953" s="124"/>
      <c r="DU953" s="124"/>
      <c r="DV953" s="124"/>
      <c r="DW953" s="124"/>
      <c r="DX953" s="124"/>
      <c r="DY953" s="124"/>
      <c r="DZ953" s="124"/>
      <c r="EA953" s="124"/>
      <c r="EB953" s="124"/>
      <c r="EC953" s="124"/>
      <c r="ED953" s="124"/>
      <c r="EE953" s="124"/>
      <c r="EF953" s="124"/>
    </row>
    <row r="954" spans="1:136" s="12" customFormat="1" ht="79.5" hidden="1" customHeight="1" x14ac:dyDescent="0.25">
      <c r="A954" s="684"/>
      <c r="B954" s="689"/>
      <c r="C954" s="643"/>
      <c r="D954" s="192" t="s">
        <v>17</v>
      </c>
      <c r="E954" s="193" t="s">
        <v>178</v>
      </c>
      <c r="F954" s="194">
        <v>41640</v>
      </c>
      <c r="G954" s="194">
        <v>42369</v>
      </c>
      <c r="H954" s="454"/>
      <c r="I954" s="684"/>
      <c r="J954" s="454"/>
      <c r="K954" s="454"/>
      <c r="L954" s="454"/>
      <c r="M954" s="458"/>
      <c r="N954" s="458"/>
      <c r="O954" s="458"/>
      <c r="P954" s="458"/>
      <c r="Q954" s="458"/>
      <c r="R954" s="458"/>
      <c r="S954" s="458"/>
      <c r="T954" s="482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  <c r="BS954" s="16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6"/>
      <c r="CS954" s="16"/>
      <c r="CT954" s="16"/>
      <c r="CU954" s="16"/>
      <c r="CV954" s="16"/>
      <c r="CW954" s="16"/>
      <c r="CX954" s="16"/>
      <c r="CY954" s="16"/>
      <c r="CZ954" s="16"/>
      <c r="DA954" s="16"/>
      <c r="DB954" s="16"/>
      <c r="DC954" s="16"/>
      <c r="DD954" s="16"/>
      <c r="DE954" s="16"/>
      <c r="DF954" s="16"/>
      <c r="DG954" s="16"/>
      <c r="DH954" s="16"/>
      <c r="DI954" s="16"/>
      <c r="DJ954" s="16"/>
      <c r="DK954" s="16"/>
      <c r="DL954" s="16"/>
      <c r="DM954" s="16"/>
      <c r="DN954" s="16"/>
      <c r="DO954" s="16"/>
      <c r="DP954" s="16"/>
      <c r="DQ954" s="16"/>
      <c r="DR954" s="124"/>
      <c r="DS954" s="124"/>
      <c r="DT954" s="124"/>
      <c r="DU954" s="124"/>
      <c r="DV954" s="124"/>
      <c r="DW954" s="124"/>
      <c r="DX954" s="124"/>
      <c r="DY954" s="124"/>
      <c r="DZ954" s="124"/>
      <c r="EA954" s="124"/>
      <c r="EB954" s="124"/>
      <c r="EC954" s="124"/>
      <c r="ED954" s="124"/>
      <c r="EE954" s="124"/>
      <c r="EF954" s="124"/>
    </row>
    <row r="955" spans="1:136" s="12" customFormat="1" ht="18" hidden="1" customHeight="1" x14ac:dyDescent="0.25">
      <c r="A955" s="639"/>
      <c r="B955" s="640"/>
      <c r="C955" s="661" t="s">
        <v>306</v>
      </c>
      <c r="D955" s="662"/>
      <c r="E955" s="662"/>
      <c r="F955" s="662"/>
      <c r="G955" s="663"/>
      <c r="H955" s="187" t="s">
        <v>305</v>
      </c>
      <c r="I955" s="187" t="s">
        <v>405</v>
      </c>
      <c r="J955" s="187" t="s">
        <v>393</v>
      </c>
      <c r="K955" s="187" t="s">
        <v>360</v>
      </c>
      <c r="L955" s="187" t="s">
        <v>307</v>
      </c>
      <c r="M955" s="256"/>
      <c r="N955" s="256">
        <v>0</v>
      </c>
      <c r="O955" s="256">
        <v>0</v>
      </c>
      <c r="P955" s="256"/>
      <c r="Q955" s="256"/>
      <c r="R955" s="256"/>
      <c r="S955" s="256"/>
      <c r="T955" s="176">
        <v>3</v>
      </c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  <c r="BS955" s="16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6"/>
      <c r="CS955" s="16"/>
      <c r="CT955" s="16"/>
      <c r="CU955" s="16"/>
      <c r="CV955" s="16"/>
      <c r="CW955" s="16"/>
      <c r="CX955" s="16"/>
      <c r="CY955" s="16"/>
      <c r="CZ955" s="16"/>
      <c r="DA955" s="16"/>
      <c r="DB955" s="16"/>
      <c r="DC955" s="16"/>
      <c r="DD955" s="16"/>
      <c r="DE955" s="16"/>
      <c r="DF955" s="16"/>
      <c r="DG955" s="16"/>
      <c r="DH955" s="16"/>
      <c r="DI955" s="16"/>
      <c r="DJ955" s="16"/>
      <c r="DK955" s="16"/>
      <c r="DL955" s="16"/>
      <c r="DM955" s="16"/>
      <c r="DN955" s="16"/>
      <c r="DO955" s="16"/>
      <c r="DP955" s="16"/>
      <c r="DQ955" s="16"/>
      <c r="DR955" s="124"/>
      <c r="DS955" s="124"/>
      <c r="DT955" s="124"/>
      <c r="DU955" s="124"/>
      <c r="DV955" s="124"/>
      <c r="DW955" s="124"/>
      <c r="DX955" s="124"/>
      <c r="DY955" s="124"/>
      <c r="DZ955" s="124"/>
      <c r="EA955" s="124"/>
      <c r="EB955" s="124"/>
      <c r="EC955" s="124"/>
      <c r="ED955" s="124"/>
      <c r="EE955" s="124"/>
      <c r="EF955" s="124"/>
    </row>
    <row r="956" spans="1:136" s="9" customFormat="1" ht="113.25" customHeight="1" x14ac:dyDescent="0.25">
      <c r="A956" s="684" t="s">
        <v>318</v>
      </c>
      <c r="B956" s="689" t="s">
        <v>390</v>
      </c>
      <c r="C956" s="643" t="s">
        <v>718</v>
      </c>
      <c r="D956" s="190" t="s">
        <v>745</v>
      </c>
      <c r="E956" s="173" t="s">
        <v>178</v>
      </c>
      <c r="F956" s="174">
        <v>40598</v>
      </c>
      <c r="G956" s="173" t="s">
        <v>321</v>
      </c>
      <c r="H956" s="455" t="s">
        <v>305</v>
      </c>
      <c r="I956" s="684" t="s">
        <v>405</v>
      </c>
      <c r="J956" s="455" t="s">
        <v>900</v>
      </c>
      <c r="K956" s="455"/>
      <c r="L956" s="455"/>
      <c r="M956" s="456">
        <f>M958</f>
        <v>10.9</v>
      </c>
      <c r="N956" s="456"/>
      <c r="O956" s="456"/>
      <c r="P956" s="456"/>
      <c r="Q956" s="456"/>
      <c r="R956" s="456"/>
      <c r="S956" s="456"/>
      <c r="T956" s="480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  <c r="DC956" s="16"/>
      <c r="DD956" s="16"/>
      <c r="DE956" s="16"/>
      <c r="DF956" s="16"/>
      <c r="DG956" s="16"/>
      <c r="DH956" s="16"/>
      <c r="DI956" s="16"/>
      <c r="DJ956" s="16"/>
      <c r="DK956" s="16"/>
      <c r="DL956" s="16"/>
      <c r="DM956" s="16"/>
      <c r="DN956" s="16"/>
      <c r="DO956" s="16"/>
      <c r="DP956" s="16"/>
      <c r="DQ956" s="16"/>
      <c r="DR956" s="124"/>
      <c r="DS956" s="124"/>
      <c r="DT956" s="124"/>
      <c r="DU956" s="124"/>
      <c r="DV956" s="124"/>
      <c r="DW956" s="124"/>
      <c r="DX956" s="124"/>
      <c r="DY956" s="124"/>
      <c r="DZ956" s="124"/>
      <c r="EA956" s="124"/>
      <c r="EB956" s="124"/>
      <c r="EC956" s="124"/>
      <c r="ED956" s="124"/>
      <c r="EE956" s="124"/>
      <c r="EF956" s="124"/>
    </row>
    <row r="957" spans="1:136" s="9" customFormat="1" ht="79.5" customHeight="1" x14ac:dyDescent="0.25">
      <c r="A957" s="684"/>
      <c r="B957" s="689"/>
      <c r="C957" s="643"/>
      <c r="D957" s="192" t="s">
        <v>1031</v>
      </c>
      <c r="E957" s="193" t="s">
        <v>178</v>
      </c>
      <c r="F957" s="194">
        <v>42370</v>
      </c>
      <c r="G957" s="194">
        <v>44561</v>
      </c>
      <c r="H957" s="454"/>
      <c r="I957" s="684"/>
      <c r="J957" s="454"/>
      <c r="K957" s="454"/>
      <c r="L957" s="454"/>
      <c r="M957" s="458"/>
      <c r="N957" s="458"/>
      <c r="O957" s="458"/>
      <c r="P957" s="458"/>
      <c r="Q957" s="458"/>
      <c r="R957" s="458"/>
      <c r="S957" s="458"/>
      <c r="T957" s="482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  <c r="DG957" s="16"/>
      <c r="DH957" s="16"/>
      <c r="DI957" s="16"/>
      <c r="DJ957" s="16"/>
      <c r="DK957" s="16"/>
      <c r="DL957" s="16"/>
      <c r="DM957" s="16"/>
      <c r="DN957" s="16"/>
      <c r="DO957" s="16"/>
      <c r="DP957" s="16"/>
      <c r="DQ957" s="16"/>
      <c r="DR957" s="124"/>
      <c r="DS957" s="124"/>
      <c r="DT957" s="124"/>
      <c r="DU957" s="124"/>
      <c r="DV957" s="124"/>
      <c r="DW957" s="124"/>
      <c r="DX957" s="124"/>
      <c r="DY957" s="124"/>
      <c r="DZ957" s="124"/>
      <c r="EA957" s="124"/>
      <c r="EB957" s="124"/>
      <c r="EC957" s="124"/>
      <c r="ED957" s="124"/>
      <c r="EE957" s="124"/>
      <c r="EF957" s="124"/>
    </row>
    <row r="958" spans="1:136" s="9" customFormat="1" ht="30.75" customHeight="1" x14ac:dyDescent="0.25">
      <c r="A958" s="639"/>
      <c r="B958" s="640"/>
      <c r="C958" s="661" t="s">
        <v>115</v>
      </c>
      <c r="D958" s="662"/>
      <c r="E958" s="662"/>
      <c r="F958" s="662"/>
      <c r="G958" s="663"/>
      <c r="H958" s="187" t="s">
        <v>305</v>
      </c>
      <c r="I958" s="187" t="s">
        <v>405</v>
      </c>
      <c r="J958" s="187" t="s">
        <v>900</v>
      </c>
      <c r="K958" s="187" t="s">
        <v>453</v>
      </c>
      <c r="L958" s="187" t="s">
        <v>751</v>
      </c>
      <c r="M958" s="256">
        <v>10.9</v>
      </c>
      <c r="N958" s="256"/>
      <c r="O958" s="256"/>
      <c r="P958" s="256"/>
      <c r="Q958" s="256"/>
      <c r="R958" s="256"/>
      <c r="S958" s="256"/>
      <c r="T958" s="176">
        <v>3</v>
      </c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6"/>
      <c r="BS958" s="16"/>
      <c r="BT958" s="16"/>
      <c r="BU958" s="16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6"/>
      <c r="CP958" s="16"/>
      <c r="CQ958" s="16"/>
      <c r="CR958" s="16"/>
      <c r="CS958" s="16"/>
      <c r="CT958" s="16"/>
      <c r="CU958" s="16"/>
      <c r="CV958" s="16"/>
      <c r="CW958" s="16"/>
      <c r="CX958" s="16"/>
      <c r="CY958" s="16"/>
      <c r="CZ958" s="16"/>
      <c r="DA958" s="16"/>
      <c r="DB958" s="16"/>
      <c r="DC958" s="16"/>
      <c r="DD958" s="16"/>
      <c r="DE958" s="16"/>
      <c r="DF958" s="16"/>
      <c r="DG958" s="16"/>
      <c r="DH958" s="16"/>
      <c r="DI958" s="16"/>
      <c r="DJ958" s="16"/>
      <c r="DK958" s="16"/>
      <c r="DL958" s="16"/>
      <c r="DM958" s="16"/>
      <c r="DN958" s="16"/>
      <c r="DO958" s="16"/>
      <c r="DP958" s="16"/>
      <c r="DQ958" s="16"/>
      <c r="DR958" s="124"/>
      <c r="DS958" s="124"/>
      <c r="DT958" s="124"/>
      <c r="DU958" s="124"/>
      <c r="DV958" s="124"/>
      <c r="DW958" s="124"/>
      <c r="DX958" s="124"/>
      <c r="DY958" s="124"/>
      <c r="DZ958" s="124"/>
      <c r="EA958" s="124"/>
      <c r="EB958" s="124"/>
      <c r="EC958" s="124"/>
      <c r="ED958" s="124"/>
      <c r="EE958" s="124"/>
      <c r="EF958" s="124"/>
    </row>
    <row r="959" spans="1:136" s="12" customFormat="1" ht="93" hidden="1" customHeight="1" x14ac:dyDescent="0.25">
      <c r="A959" s="455" t="s">
        <v>318</v>
      </c>
      <c r="B959" s="641" t="s">
        <v>731</v>
      </c>
      <c r="C959" s="643" t="s">
        <v>521</v>
      </c>
      <c r="D959" s="190" t="s">
        <v>745</v>
      </c>
      <c r="E959" s="173" t="s">
        <v>178</v>
      </c>
      <c r="F959" s="174">
        <v>42409</v>
      </c>
      <c r="G959" s="173" t="s">
        <v>321</v>
      </c>
      <c r="H959" s="455" t="s">
        <v>305</v>
      </c>
      <c r="I959" s="455" t="s">
        <v>405</v>
      </c>
      <c r="J959" s="455" t="s">
        <v>4</v>
      </c>
      <c r="K959" s="455"/>
      <c r="L959" s="455"/>
      <c r="M959" s="456"/>
      <c r="N959" s="456"/>
      <c r="O959" s="456"/>
      <c r="P959" s="456"/>
      <c r="Q959" s="456"/>
      <c r="R959" s="456"/>
      <c r="S959" s="456"/>
      <c r="T959" s="480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6"/>
      <c r="BS959" s="16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  <c r="CP959" s="16"/>
      <c r="CQ959" s="16"/>
      <c r="CR959" s="16"/>
      <c r="CS959" s="16"/>
      <c r="CT959" s="16"/>
      <c r="CU959" s="16"/>
      <c r="CV959" s="16"/>
      <c r="CW959" s="16"/>
      <c r="CX959" s="16"/>
      <c r="CY959" s="16"/>
      <c r="CZ959" s="16"/>
      <c r="DA959" s="16"/>
      <c r="DB959" s="16"/>
      <c r="DC959" s="16"/>
      <c r="DD959" s="16"/>
      <c r="DE959" s="16"/>
      <c r="DF959" s="16"/>
      <c r="DG959" s="16"/>
      <c r="DH959" s="16"/>
      <c r="DI959" s="16"/>
      <c r="DJ959" s="16"/>
      <c r="DK959" s="16"/>
      <c r="DL959" s="16"/>
      <c r="DM959" s="16"/>
      <c r="DN959" s="16"/>
      <c r="DO959" s="16"/>
      <c r="DP959" s="16"/>
      <c r="DQ959" s="16"/>
      <c r="DR959" s="124"/>
      <c r="DS959" s="124"/>
      <c r="DT959" s="124"/>
      <c r="DU959" s="124"/>
      <c r="DV959" s="124"/>
      <c r="DW959" s="124"/>
      <c r="DX959" s="124"/>
      <c r="DY959" s="124"/>
      <c r="DZ959" s="124"/>
      <c r="EA959" s="124"/>
      <c r="EB959" s="124"/>
      <c r="EC959" s="124"/>
      <c r="ED959" s="124"/>
      <c r="EE959" s="124"/>
      <c r="EF959" s="124"/>
    </row>
    <row r="960" spans="1:136" s="12" customFormat="1" ht="123" hidden="1" customHeight="1" x14ac:dyDescent="0.25">
      <c r="A960" s="454"/>
      <c r="B960" s="642"/>
      <c r="C960" s="643"/>
      <c r="D960" s="192" t="s">
        <v>17</v>
      </c>
      <c r="E960" s="193" t="s">
        <v>178</v>
      </c>
      <c r="F960" s="194">
        <v>41640</v>
      </c>
      <c r="G960" s="194">
        <v>42369</v>
      </c>
      <c r="H960" s="454"/>
      <c r="I960" s="454"/>
      <c r="J960" s="454"/>
      <c r="K960" s="454"/>
      <c r="L960" s="454"/>
      <c r="M960" s="458"/>
      <c r="N960" s="458"/>
      <c r="O960" s="458"/>
      <c r="P960" s="458"/>
      <c r="Q960" s="458"/>
      <c r="R960" s="458"/>
      <c r="S960" s="458"/>
      <c r="T960" s="482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  <c r="DF960" s="16"/>
      <c r="DG960" s="16"/>
      <c r="DH960" s="16"/>
      <c r="DI960" s="16"/>
      <c r="DJ960" s="16"/>
      <c r="DK960" s="16"/>
      <c r="DL960" s="16"/>
      <c r="DM960" s="16"/>
      <c r="DN960" s="16"/>
      <c r="DO960" s="16"/>
      <c r="DP960" s="16"/>
      <c r="DQ960" s="16"/>
      <c r="DR960" s="124"/>
      <c r="DS960" s="124"/>
      <c r="DT960" s="124"/>
      <c r="DU960" s="124"/>
      <c r="DV960" s="124"/>
      <c r="DW960" s="124"/>
      <c r="DX960" s="124"/>
      <c r="DY960" s="124"/>
      <c r="DZ960" s="124"/>
      <c r="EA960" s="124"/>
      <c r="EB960" s="124"/>
      <c r="EC960" s="124"/>
      <c r="ED960" s="124"/>
      <c r="EE960" s="124"/>
      <c r="EF960" s="124"/>
    </row>
    <row r="961" spans="1:136" s="12" customFormat="1" ht="18" hidden="1" customHeight="1" x14ac:dyDescent="0.25">
      <c r="A961" s="639"/>
      <c r="B961" s="640"/>
      <c r="C961" s="661" t="s">
        <v>306</v>
      </c>
      <c r="D961" s="662"/>
      <c r="E961" s="662"/>
      <c r="F961" s="662"/>
      <c r="G961" s="663"/>
      <c r="H961" s="187" t="s">
        <v>305</v>
      </c>
      <c r="I961" s="187" t="s">
        <v>405</v>
      </c>
      <c r="J961" s="187" t="s">
        <v>4</v>
      </c>
      <c r="K961" s="187" t="s">
        <v>360</v>
      </c>
      <c r="L961" s="187" t="s">
        <v>307</v>
      </c>
      <c r="M961" s="256"/>
      <c r="N961" s="256"/>
      <c r="O961" s="256"/>
      <c r="P961" s="256"/>
      <c r="Q961" s="256"/>
      <c r="R961" s="256"/>
      <c r="S961" s="256"/>
      <c r="T961" s="176">
        <v>3</v>
      </c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6"/>
      <c r="BS961" s="16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  <c r="CP961" s="16"/>
      <c r="CQ961" s="16"/>
      <c r="CR961" s="16"/>
      <c r="CS961" s="16"/>
      <c r="CT961" s="16"/>
      <c r="CU961" s="16"/>
      <c r="CV961" s="16"/>
      <c r="CW961" s="16"/>
      <c r="CX961" s="16"/>
      <c r="CY961" s="16"/>
      <c r="CZ961" s="16"/>
      <c r="DA961" s="16"/>
      <c r="DB961" s="16"/>
      <c r="DC961" s="16"/>
      <c r="DD961" s="16"/>
      <c r="DE961" s="16"/>
      <c r="DF961" s="16"/>
      <c r="DG961" s="16"/>
      <c r="DH961" s="16"/>
      <c r="DI961" s="16"/>
      <c r="DJ961" s="16"/>
      <c r="DK961" s="16"/>
      <c r="DL961" s="16"/>
      <c r="DM961" s="16"/>
      <c r="DN961" s="16"/>
      <c r="DO961" s="16"/>
      <c r="DP961" s="16"/>
      <c r="DQ961" s="16"/>
      <c r="DR961" s="124"/>
      <c r="DS961" s="124"/>
      <c r="DT961" s="124"/>
      <c r="DU961" s="124"/>
      <c r="DV961" s="124"/>
      <c r="DW961" s="124"/>
      <c r="DX961" s="124"/>
      <c r="DY961" s="124"/>
      <c r="DZ961" s="124"/>
      <c r="EA961" s="124"/>
      <c r="EB961" s="124"/>
      <c r="EC961" s="124"/>
      <c r="ED961" s="124"/>
      <c r="EE961" s="124"/>
      <c r="EF961" s="124"/>
    </row>
    <row r="962" spans="1:136" s="9" customFormat="1" ht="111" customHeight="1" x14ac:dyDescent="0.25">
      <c r="A962" s="684" t="s">
        <v>318</v>
      </c>
      <c r="B962" s="689" t="s">
        <v>884</v>
      </c>
      <c r="C962" s="643" t="s">
        <v>718</v>
      </c>
      <c r="D962" s="190" t="s">
        <v>824</v>
      </c>
      <c r="E962" s="173" t="s">
        <v>178</v>
      </c>
      <c r="F962" s="174">
        <v>42409</v>
      </c>
      <c r="G962" s="173" t="s">
        <v>321</v>
      </c>
      <c r="H962" s="455" t="s">
        <v>305</v>
      </c>
      <c r="I962" s="455" t="s">
        <v>405</v>
      </c>
      <c r="J962" s="455" t="s">
        <v>901</v>
      </c>
      <c r="K962" s="455"/>
      <c r="L962" s="455"/>
      <c r="M962" s="456">
        <f>M964</f>
        <v>4.7</v>
      </c>
      <c r="N962" s="456"/>
      <c r="O962" s="456"/>
      <c r="P962" s="456"/>
      <c r="Q962" s="456"/>
      <c r="R962" s="456"/>
      <c r="S962" s="456"/>
      <c r="T962" s="480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  <c r="BS962" s="16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6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  <c r="DC962" s="16"/>
      <c r="DD962" s="16"/>
      <c r="DE962" s="16"/>
      <c r="DF962" s="16"/>
      <c r="DG962" s="16"/>
      <c r="DH962" s="16"/>
      <c r="DI962" s="16"/>
      <c r="DJ962" s="16"/>
      <c r="DK962" s="16"/>
      <c r="DL962" s="16"/>
      <c r="DM962" s="16"/>
      <c r="DN962" s="16"/>
      <c r="DO962" s="16"/>
      <c r="DP962" s="16"/>
      <c r="DQ962" s="16"/>
      <c r="DR962" s="124"/>
      <c r="DS962" s="124"/>
      <c r="DT962" s="124"/>
      <c r="DU962" s="124"/>
      <c r="DV962" s="124"/>
      <c r="DW962" s="124"/>
      <c r="DX962" s="124"/>
      <c r="DY962" s="124"/>
      <c r="DZ962" s="124"/>
      <c r="EA962" s="124"/>
      <c r="EB962" s="124"/>
      <c r="EC962" s="124"/>
      <c r="ED962" s="124"/>
      <c r="EE962" s="124"/>
      <c r="EF962" s="124"/>
    </row>
    <row r="963" spans="1:136" s="9" customFormat="1" ht="84.75" customHeight="1" x14ac:dyDescent="0.25">
      <c r="A963" s="684"/>
      <c r="B963" s="689"/>
      <c r="C963" s="643"/>
      <c r="D963" s="192" t="s">
        <v>825</v>
      </c>
      <c r="E963" s="193" t="s">
        <v>178</v>
      </c>
      <c r="F963" s="194">
        <v>42370</v>
      </c>
      <c r="G963" s="194">
        <v>44196</v>
      </c>
      <c r="H963" s="454"/>
      <c r="I963" s="454"/>
      <c r="J963" s="454"/>
      <c r="K963" s="454"/>
      <c r="L963" s="454"/>
      <c r="M963" s="458"/>
      <c r="N963" s="458"/>
      <c r="O963" s="458"/>
      <c r="P963" s="458"/>
      <c r="Q963" s="458"/>
      <c r="R963" s="458"/>
      <c r="S963" s="458"/>
      <c r="T963" s="482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6"/>
      <c r="BS963" s="16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  <c r="CP963" s="16"/>
      <c r="CQ963" s="16"/>
      <c r="CR963" s="16"/>
      <c r="CS963" s="16"/>
      <c r="CT963" s="16"/>
      <c r="CU963" s="16"/>
      <c r="CV963" s="16"/>
      <c r="CW963" s="16"/>
      <c r="CX963" s="16"/>
      <c r="CY963" s="16"/>
      <c r="CZ963" s="16"/>
      <c r="DA963" s="16"/>
      <c r="DB963" s="16"/>
      <c r="DC963" s="16"/>
      <c r="DD963" s="16"/>
      <c r="DE963" s="16"/>
      <c r="DF963" s="16"/>
      <c r="DG963" s="16"/>
      <c r="DH963" s="16"/>
      <c r="DI963" s="16"/>
      <c r="DJ963" s="16"/>
      <c r="DK963" s="16"/>
      <c r="DL963" s="16"/>
      <c r="DM963" s="16"/>
      <c r="DN963" s="16"/>
      <c r="DO963" s="16"/>
      <c r="DP963" s="16"/>
      <c r="DQ963" s="16"/>
      <c r="DR963" s="124"/>
      <c r="DS963" s="124"/>
      <c r="DT963" s="124"/>
      <c r="DU963" s="124"/>
      <c r="DV963" s="124"/>
      <c r="DW963" s="124"/>
      <c r="DX963" s="124"/>
      <c r="DY963" s="124"/>
      <c r="DZ963" s="124"/>
      <c r="EA963" s="124"/>
      <c r="EB963" s="124"/>
      <c r="EC963" s="124"/>
      <c r="ED963" s="124"/>
      <c r="EE963" s="124"/>
      <c r="EF963" s="124"/>
    </row>
    <row r="964" spans="1:136" s="9" customFormat="1" ht="34.799999999999997" customHeight="1" x14ac:dyDescent="0.25">
      <c r="A964" s="639"/>
      <c r="B964" s="640"/>
      <c r="C964" s="661" t="s">
        <v>115</v>
      </c>
      <c r="D964" s="662"/>
      <c r="E964" s="662"/>
      <c r="F964" s="662"/>
      <c r="G964" s="663"/>
      <c r="H964" s="187" t="s">
        <v>305</v>
      </c>
      <c r="I964" s="187" t="s">
        <v>405</v>
      </c>
      <c r="J964" s="187" t="s">
        <v>901</v>
      </c>
      <c r="K964" s="187" t="s">
        <v>453</v>
      </c>
      <c r="L964" s="187" t="s">
        <v>751</v>
      </c>
      <c r="M964" s="256">
        <v>4.7</v>
      </c>
      <c r="N964" s="256"/>
      <c r="O964" s="256"/>
      <c r="P964" s="256"/>
      <c r="Q964" s="256"/>
      <c r="R964" s="256"/>
      <c r="S964" s="256"/>
      <c r="T964" s="176">
        <v>3</v>
      </c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  <c r="BS964" s="16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6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  <c r="DC964" s="16"/>
      <c r="DD964" s="16"/>
      <c r="DE964" s="16"/>
      <c r="DF964" s="16"/>
      <c r="DG964" s="16"/>
      <c r="DH964" s="16"/>
      <c r="DI964" s="16"/>
      <c r="DJ964" s="16"/>
      <c r="DK964" s="16"/>
      <c r="DL964" s="16"/>
      <c r="DM964" s="16"/>
      <c r="DN964" s="16"/>
      <c r="DO964" s="16"/>
      <c r="DP964" s="16"/>
      <c r="DQ964" s="16"/>
      <c r="DR964" s="124"/>
      <c r="DS964" s="124"/>
      <c r="DT964" s="124"/>
      <c r="DU964" s="124"/>
      <c r="DV964" s="124"/>
      <c r="DW964" s="124"/>
      <c r="DX964" s="124"/>
      <c r="DY964" s="124"/>
      <c r="DZ964" s="124"/>
      <c r="EA964" s="124"/>
      <c r="EB964" s="124"/>
      <c r="EC964" s="124"/>
      <c r="ED964" s="124"/>
      <c r="EE964" s="124"/>
      <c r="EF964" s="124"/>
    </row>
    <row r="965" spans="1:136" s="12" customFormat="1" ht="80.25" hidden="1" customHeight="1" x14ac:dyDescent="0.25">
      <c r="A965" s="684" t="s">
        <v>318</v>
      </c>
      <c r="B965" s="689" t="s">
        <v>732</v>
      </c>
      <c r="C965" s="643" t="s">
        <v>522</v>
      </c>
      <c r="D965" s="104" t="s">
        <v>62</v>
      </c>
      <c r="E965" s="173" t="s">
        <v>178</v>
      </c>
      <c r="F965" s="174">
        <v>39813</v>
      </c>
      <c r="G965" s="173" t="s">
        <v>321</v>
      </c>
      <c r="H965" s="455" t="s">
        <v>305</v>
      </c>
      <c r="I965" s="455" t="s">
        <v>64</v>
      </c>
      <c r="J965" s="455" t="s">
        <v>5</v>
      </c>
      <c r="K965" s="455"/>
      <c r="L965" s="455"/>
      <c r="M965" s="456"/>
      <c r="N965" s="456">
        <f>N967</f>
        <v>0</v>
      </c>
      <c r="O965" s="456">
        <f>O967</f>
        <v>0</v>
      </c>
      <c r="P965" s="462"/>
      <c r="Q965" s="462"/>
      <c r="R965" s="462"/>
      <c r="S965" s="462"/>
      <c r="T965" s="480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6"/>
      <c r="BS965" s="16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  <c r="CP965" s="16"/>
      <c r="CQ965" s="16"/>
      <c r="CR965" s="16"/>
      <c r="CS965" s="16"/>
      <c r="CT965" s="16"/>
      <c r="CU965" s="16"/>
      <c r="CV965" s="16"/>
      <c r="CW965" s="16"/>
      <c r="CX965" s="16"/>
      <c r="CY965" s="16"/>
      <c r="CZ965" s="16"/>
      <c r="DA965" s="16"/>
      <c r="DB965" s="16"/>
      <c r="DC965" s="16"/>
      <c r="DD965" s="16"/>
      <c r="DE965" s="16"/>
      <c r="DF965" s="16"/>
      <c r="DG965" s="16"/>
      <c r="DH965" s="16"/>
      <c r="DI965" s="16"/>
      <c r="DJ965" s="16"/>
      <c r="DK965" s="16"/>
      <c r="DL965" s="16"/>
      <c r="DM965" s="16"/>
      <c r="DN965" s="16"/>
      <c r="DO965" s="16"/>
      <c r="DP965" s="16"/>
      <c r="DQ965" s="16"/>
      <c r="DR965" s="124"/>
      <c r="DS965" s="124"/>
      <c r="DT965" s="124"/>
      <c r="DU965" s="124"/>
      <c r="DV965" s="124"/>
      <c r="DW965" s="124"/>
      <c r="DX965" s="124"/>
      <c r="DY965" s="124"/>
      <c r="DZ965" s="124"/>
      <c r="EA965" s="124"/>
      <c r="EB965" s="124"/>
      <c r="EC965" s="124"/>
      <c r="ED965" s="124"/>
      <c r="EE965" s="124"/>
      <c r="EF965" s="124"/>
    </row>
    <row r="966" spans="1:136" s="12" customFormat="1" ht="74.25" hidden="1" customHeight="1" x14ac:dyDescent="0.25">
      <c r="A966" s="684"/>
      <c r="B966" s="689"/>
      <c r="C966" s="643"/>
      <c r="D966" s="74" t="s">
        <v>518</v>
      </c>
      <c r="E966" s="193" t="s">
        <v>178</v>
      </c>
      <c r="F966" s="194">
        <v>41640</v>
      </c>
      <c r="G966" s="65">
        <v>42369</v>
      </c>
      <c r="H966" s="454"/>
      <c r="I966" s="454"/>
      <c r="J966" s="454"/>
      <c r="K966" s="454"/>
      <c r="L966" s="454"/>
      <c r="M966" s="458"/>
      <c r="N966" s="458"/>
      <c r="O966" s="458"/>
      <c r="P966" s="464"/>
      <c r="Q966" s="464"/>
      <c r="R966" s="464"/>
      <c r="S966" s="464"/>
      <c r="T966" s="482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  <c r="BS966" s="16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6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  <c r="DC966" s="16"/>
      <c r="DD966" s="16"/>
      <c r="DE966" s="16"/>
      <c r="DF966" s="16"/>
      <c r="DG966" s="16"/>
      <c r="DH966" s="16"/>
      <c r="DI966" s="16"/>
      <c r="DJ966" s="16"/>
      <c r="DK966" s="16"/>
      <c r="DL966" s="16"/>
      <c r="DM966" s="16"/>
      <c r="DN966" s="16"/>
      <c r="DO966" s="16"/>
      <c r="DP966" s="16"/>
      <c r="DQ966" s="16"/>
      <c r="DR966" s="124"/>
      <c r="DS966" s="124"/>
      <c r="DT966" s="124"/>
      <c r="DU966" s="124"/>
      <c r="DV966" s="124"/>
      <c r="DW966" s="124"/>
      <c r="DX966" s="124"/>
      <c r="DY966" s="124"/>
      <c r="DZ966" s="124"/>
      <c r="EA966" s="124"/>
      <c r="EB966" s="124"/>
      <c r="EC966" s="124"/>
      <c r="ED966" s="124"/>
      <c r="EE966" s="124"/>
      <c r="EF966" s="124"/>
    </row>
    <row r="967" spans="1:136" s="12" customFormat="1" ht="35.25" hidden="1" customHeight="1" x14ac:dyDescent="0.25">
      <c r="A967" s="639"/>
      <c r="B967" s="640"/>
      <c r="C967" s="661" t="s">
        <v>115</v>
      </c>
      <c r="D967" s="662"/>
      <c r="E967" s="662"/>
      <c r="F967" s="662"/>
      <c r="G967" s="663"/>
      <c r="H967" s="187" t="s">
        <v>305</v>
      </c>
      <c r="I967" s="187" t="s">
        <v>64</v>
      </c>
      <c r="J967" s="187" t="s">
        <v>5</v>
      </c>
      <c r="K967" s="187" t="s">
        <v>360</v>
      </c>
      <c r="L967" s="187" t="s">
        <v>307</v>
      </c>
      <c r="M967" s="256"/>
      <c r="N967" s="256">
        <v>0</v>
      </c>
      <c r="O967" s="256">
        <v>0</v>
      </c>
      <c r="P967" s="146"/>
      <c r="Q967" s="146"/>
      <c r="R967" s="146"/>
      <c r="S967" s="146"/>
      <c r="T967" s="176">
        <v>2</v>
      </c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6"/>
      <c r="BS967" s="16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  <c r="CP967" s="16"/>
      <c r="CQ967" s="16"/>
      <c r="CR967" s="16"/>
      <c r="CS967" s="16"/>
      <c r="CT967" s="16"/>
      <c r="CU967" s="16"/>
      <c r="CV967" s="16"/>
      <c r="CW967" s="16"/>
      <c r="CX967" s="16"/>
      <c r="CY967" s="16"/>
      <c r="CZ967" s="16"/>
      <c r="DA967" s="16"/>
      <c r="DB967" s="16"/>
      <c r="DC967" s="16"/>
      <c r="DD967" s="16"/>
      <c r="DE967" s="16"/>
      <c r="DF967" s="16"/>
      <c r="DG967" s="16"/>
      <c r="DH967" s="16"/>
      <c r="DI967" s="16"/>
      <c r="DJ967" s="16"/>
      <c r="DK967" s="16"/>
      <c r="DL967" s="16"/>
      <c r="DM967" s="16"/>
      <c r="DN967" s="16"/>
      <c r="DO967" s="16"/>
      <c r="DP967" s="16"/>
      <c r="DQ967" s="16"/>
      <c r="DR967" s="124"/>
      <c r="DS967" s="124"/>
      <c r="DT967" s="124"/>
      <c r="DU967" s="124"/>
      <c r="DV967" s="124"/>
      <c r="DW967" s="124"/>
      <c r="DX967" s="124"/>
      <c r="DY967" s="124"/>
      <c r="DZ967" s="124"/>
      <c r="EA967" s="124"/>
      <c r="EB967" s="124"/>
      <c r="EC967" s="124"/>
      <c r="ED967" s="124"/>
      <c r="EE967" s="124"/>
      <c r="EF967" s="124"/>
    </row>
    <row r="968" spans="1:136" s="9" customFormat="1" ht="133.5" customHeight="1" x14ac:dyDescent="0.25">
      <c r="A968" s="684" t="s">
        <v>318</v>
      </c>
      <c r="B968" s="689" t="s">
        <v>885</v>
      </c>
      <c r="C968" s="690" t="s">
        <v>719</v>
      </c>
      <c r="D968" s="104" t="s">
        <v>826</v>
      </c>
      <c r="E968" s="173" t="s">
        <v>178</v>
      </c>
      <c r="F968" s="174">
        <v>42090</v>
      </c>
      <c r="G968" s="173" t="s">
        <v>321</v>
      </c>
      <c r="H968" s="455" t="s">
        <v>305</v>
      </c>
      <c r="I968" s="455" t="s">
        <v>64</v>
      </c>
      <c r="J968" s="455" t="s">
        <v>720</v>
      </c>
      <c r="K968" s="455"/>
      <c r="L968" s="455"/>
      <c r="M968" s="456">
        <f>M970</f>
        <v>250</v>
      </c>
      <c r="N968" s="459">
        <f>N970</f>
        <v>250</v>
      </c>
      <c r="O968" s="459">
        <f>O970</f>
        <v>250</v>
      </c>
      <c r="P968" s="462">
        <f>P970</f>
        <v>0</v>
      </c>
      <c r="Q968" s="462">
        <f t="shared" ref="Q968:S968" si="114">Q970</f>
        <v>125</v>
      </c>
      <c r="R968" s="462">
        <f t="shared" si="114"/>
        <v>0</v>
      </c>
      <c r="S968" s="462">
        <f t="shared" si="114"/>
        <v>0</v>
      </c>
      <c r="T968" s="480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6"/>
      <c r="BS968" s="16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  <c r="CP968" s="16"/>
      <c r="CQ968" s="16"/>
      <c r="CR968" s="16"/>
      <c r="CS968" s="16"/>
      <c r="CT968" s="16"/>
      <c r="CU968" s="16"/>
      <c r="CV968" s="16"/>
      <c r="CW968" s="16"/>
      <c r="CX968" s="16"/>
      <c r="CY968" s="16"/>
      <c r="CZ968" s="16"/>
      <c r="DA968" s="16"/>
      <c r="DB968" s="16"/>
      <c r="DC968" s="16"/>
      <c r="DD968" s="16"/>
      <c r="DE968" s="16"/>
      <c r="DF968" s="16"/>
      <c r="DG968" s="16"/>
      <c r="DH968" s="16"/>
      <c r="DI968" s="16"/>
      <c r="DJ968" s="16"/>
      <c r="DK968" s="16"/>
      <c r="DL968" s="16"/>
      <c r="DM968" s="16"/>
      <c r="DN968" s="16"/>
      <c r="DO968" s="16"/>
      <c r="DP968" s="16"/>
      <c r="DQ968" s="16"/>
      <c r="DR968" s="124"/>
      <c r="DS968" s="124"/>
      <c r="DT968" s="124"/>
      <c r="DU968" s="124"/>
      <c r="DV968" s="124"/>
      <c r="DW968" s="124"/>
      <c r="DX968" s="124"/>
      <c r="DY968" s="124"/>
      <c r="DZ968" s="124"/>
      <c r="EA968" s="124"/>
      <c r="EB968" s="124"/>
      <c r="EC968" s="124"/>
      <c r="ED968" s="124"/>
      <c r="EE968" s="124"/>
      <c r="EF968" s="124"/>
    </row>
    <row r="969" spans="1:136" s="9" customFormat="1" ht="74.25" customHeight="1" x14ac:dyDescent="0.25">
      <c r="A969" s="684"/>
      <c r="B969" s="689"/>
      <c r="C969" s="691"/>
      <c r="D969" s="74" t="s">
        <v>1032</v>
      </c>
      <c r="E969" s="193" t="s">
        <v>178</v>
      </c>
      <c r="F969" s="194">
        <v>42370</v>
      </c>
      <c r="G969" s="65">
        <v>44561</v>
      </c>
      <c r="H969" s="454"/>
      <c r="I969" s="454"/>
      <c r="J969" s="454"/>
      <c r="K969" s="454"/>
      <c r="L969" s="454"/>
      <c r="M969" s="458"/>
      <c r="N969" s="461"/>
      <c r="O969" s="461"/>
      <c r="P969" s="464"/>
      <c r="Q969" s="464"/>
      <c r="R969" s="464"/>
      <c r="S969" s="464"/>
      <c r="T969" s="482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6"/>
      <c r="BS969" s="16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  <c r="CP969" s="16"/>
      <c r="CQ969" s="16"/>
      <c r="CR969" s="16"/>
      <c r="CS969" s="16"/>
      <c r="CT969" s="16"/>
      <c r="CU969" s="16"/>
      <c r="CV969" s="16"/>
      <c r="CW969" s="16"/>
      <c r="CX969" s="16"/>
      <c r="CY969" s="16"/>
      <c r="CZ969" s="16"/>
      <c r="DA969" s="16"/>
      <c r="DB969" s="16"/>
      <c r="DC969" s="16"/>
      <c r="DD969" s="16"/>
      <c r="DE969" s="16"/>
      <c r="DF969" s="16"/>
      <c r="DG969" s="16"/>
      <c r="DH969" s="16"/>
      <c r="DI969" s="16"/>
      <c r="DJ969" s="16"/>
      <c r="DK969" s="16"/>
      <c r="DL969" s="16"/>
      <c r="DM969" s="16"/>
      <c r="DN969" s="16"/>
      <c r="DO969" s="16"/>
      <c r="DP969" s="16"/>
      <c r="DQ969" s="16"/>
      <c r="DR969" s="124"/>
      <c r="DS969" s="124"/>
      <c r="DT969" s="124"/>
      <c r="DU969" s="124"/>
      <c r="DV969" s="124"/>
      <c r="DW969" s="124"/>
      <c r="DX969" s="124"/>
      <c r="DY969" s="124"/>
      <c r="DZ969" s="124"/>
      <c r="EA969" s="124"/>
      <c r="EB969" s="124"/>
      <c r="EC969" s="124"/>
      <c r="ED969" s="124"/>
      <c r="EE969" s="124"/>
      <c r="EF969" s="124"/>
    </row>
    <row r="970" spans="1:136" s="9" customFormat="1" ht="32.25" customHeight="1" x14ac:dyDescent="0.25">
      <c r="A970" s="639"/>
      <c r="B970" s="640"/>
      <c r="C970" s="661" t="s">
        <v>115</v>
      </c>
      <c r="D970" s="662"/>
      <c r="E970" s="662"/>
      <c r="F970" s="662"/>
      <c r="G970" s="663"/>
      <c r="H970" s="187" t="s">
        <v>305</v>
      </c>
      <c r="I970" s="187" t="s">
        <v>64</v>
      </c>
      <c r="J970" s="187" t="s">
        <v>720</v>
      </c>
      <c r="K970" s="187" t="s">
        <v>858</v>
      </c>
      <c r="L970" s="187" t="s">
        <v>751</v>
      </c>
      <c r="M970" s="256">
        <v>250</v>
      </c>
      <c r="N970" s="256">
        <v>250</v>
      </c>
      <c r="O970" s="256">
        <v>250</v>
      </c>
      <c r="P970" s="146">
        <v>0</v>
      </c>
      <c r="Q970" s="146">
        <v>125</v>
      </c>
      <c r="R970" s="146">
        <v>0</v>
      </c>
      <c r="S970" s="146">
        <v>0</v>
      </c>
      <c r="T970" s="176">
        <v>2</v>
      </c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  <c r="BS970" s="16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6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  <c r="DC970" s="16"/>
      <c r="DD970" s="16"/>
      <c r="DE970" s="16"/>
      <c r="DF970" s="16"/>
      <c r="DG970" s="16"/>
      <c r="DH970" s="16"/>
      <c r="DI970" s="16"/>
      <c r="DJ970" s="16"/>
      <c r="DK970" s="16"/>
      <c r="DL970" s="16"/>
      <c r="DM970" s="16"/>
      <c r="DN970" s="16"/>
      <c r="DO970" s="16"/>
      <c r="DP970" s="16"/>
      <c r="DQ970" s="16"/>
      <c r="DR970" s="124"/>
      <c r="DS970" s="124"/>
      <c r="DT970" s="124"/>
      <c r="DU970" s="124"/>
      <c r="DV970" s="124"/>
      <c r="DW970" s="124"/>
      <c r="DX970" s="124"/>
      <c r="DY970" s="124"/>
      <c r="DZ970" s="124"/>
      <c r="EA970" s="124"/>
      <c r="EB970" s="124"/>
      <c r="EC970" s="124"/>
      <c r="ED970" s="124"/>
      <c r="EE970" s="124"/>
      <c r="EF970" s="124"/>
    </row>
    <row r="971" spans="1:136" s="12" customFormat="1" ht="116.25" hidden="1" customHeight="1" x14ac:dyDescent="0.25">
      <c r="A971" s="196"/>
      <c r="B971" s="204" t="s">
        <v>733</v>
      </c>
      <c r="C971" s="239" t="s">
        <v>462</v>
      </c>
      <c r="D971" s="192" t="s">
        <v>465</v>
      </c>
      <c r="E971" s="193" t="s">
        <v>178</v>
      </c>
      <c r="F971" s="194">
        <v>42005</v>
      </c>
      <c r="G971" s="194">
        <v>43100</v>
      </c>
      <c r="H971" s="212" t="s">
        <v>405</v>
      </c>
      <c r="I971" s="212" t="s">
        <v>322</v>
      </c>
      <c r="J971" s="212" t="s">
        <v>463</v>
      </c>
      <c r="K971" s="212"/>
      <c r="L971" s="212"/>
      <c r="M971" s="253"/>
      <c r="N971" s="253">
        <f>N972</f>
        <v>0</v>
      </c>
      <c r="O971" s="253">
        <f>O972</f>
        <v>0</v>
      </c>
      <c r="P971" s="259"/>
      <c r="Q971" s="259"/>
      <c r="R971" s="259"/>
      <c r="S971" s="259"/>
      <c r="T971" s="171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  <c r="BS971" s="16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6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  <c r="DC971" s="16"/>
      <c r="DD971" s="16"/>
      <c r="DE971" s="16"/>
      <c r="DF971" s="16"/>
      <c r="DG971" s="16"/>
      <c r="DH971" s="16"/>
      <c r="DI971" s="16"/>
      <c r="DJ971" s="16"/>
      <c r="DK971" s="16"/>
      <c r="DL971" s="16"/>
      <c r="DM971" s="16"/>
      <c r="DN971" s="16"/>
      <c r="DO971" s="16"/>
      <c r="DP971" s="16"/>
      <c r="DQ971" s="16"/>
      <c r="DR971" s="124"/>
      <c r="DS971" s="124"/>
      <c r="DT971" s="124"/>
      <c r="DU971" s="124"/>
      <c r="DV971" s="124"/>
      <c r="DW971" s="124"/>
      <c r="DX971" s="124"/>
      <c r="DY971" s="124"/>
      <c r="DZ971" s="124"/>
      <c r="EA971" s="124"/>
      <c r="EB971" s="124"/>
      <c r="EC971" s="124"/>
      <c r="ED971" s="124"/>
      <c r="EE971" s="124"/>
      <c r="EF971" s="124"/>
    </row>
    <row r="972" spans="1:136" s="12" customFormat="1" ht="18" hidden="1" customHeight="1" x14ac:dyDescent="0.25">
      <c r="A972" s="692"/>
      <c r="B972" s="692"/>
      <c r="C972" s="679" t="s">
        <v>306</v>
      </c>
      <c r="D972" s="679"/>
      <c r="E972" s="679"/>
      <c r="F972" s="679"/>
      <c r="G972" s="679"/>
      <c r="H972" s="187" t="s">
        <v>405</v>
      </c>
      <c r="I972" s="187" t="s">
        <v>322</v>
      </c>
      <c r="J972" s="187" t="s">
        <v>463</v>
      </c>
      <c r="K972" s="187" t="s">
        <v>464</v>
      </c>
      <c r="L972" s="187" t="s">
        <v>307</v>
      </c>
      <c r="M972" s="256"/>
      <c r="N972" s="256">
        <v>0</v>
      </c>
      <c r="O972" s="256">
        <v>0</v>
      </c>
      <c r="P972" s="146"/>
      <c r="Q972" s="146"/>
      <c r="R972" s="146"/>
      <c r="S972" s="146"/>
      <c r="T972" s="176">
        <v>2</v>
      </c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6"/>
      <c r="BS972" s="16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  <c r="CP972" s="16"/>
      <c r="CQ972" s="16"/>
      <c r="CR972" s="16"/>
      <c r="CS972" s="16"/>
      <c r="CT972" s="16"/>
      <c r="CU972" s="16"/>
      <c r="CV972" s="16"/>
      <c r="CW972" s="16"/>
      <c r="CX972" s="16"/>
      <c r="CY972" s="16"/>
      <c r="CZ972" s="16"/>
      <c r="DA972" s="16"/>
      <c r="DB972" s="16"/>
      <c r="DC972" s="16"/>
      <c r="DD972" s="16"/>
      <c r="DE972" s="16"/>
      <c r="DF972" s="16"/>
      <c r="DG972" s="16"/>
      <c r="DH972" s="16"/>
      <c r="DI972" s="16"/>
      <c r="DJ972" s="16"/>
      <c r="DK972" s="16"/>
      <c r="DL972" s="16"/>
      <c r="DM972" s="16"/>
      <c r="DN972" s="16"/>
      <c r="DO972" s="16"/>
      <c r="DP972" s="16"/>
      <c r="DQ972" s="16"/>
      <c r="DR972" s="124"/>
      <c r="DS972" s="124"/>
      <c r="DT972" s="124"/>
      <c r="DU972" s="124"/>
      <c r="DV972" s="124"/>
      <c r="DW972" s="124"/>
      <c r="DX972" s="124"/>
      <c r="DY972" s="124"/>
      <c r="DZ972" s="124"/>
      <c r="EA972" s="124"/>
      <c r="EB972" s="124"/>
      <c r="EC972" s="124"/>
      <c r="ED972" s="124"/>
      <c r="EE972" s="124"/>
      <c r="EF972" s="124"/>
    </row>
    <row r="973" spans="1:136" s="155" customFormat="1" ht="106.2" customHeight="1" x14ac:dyDescent="0.25">
      <c r="A973" s="684" t="s">
        <v>318</v>
      </c>
      <c r="B973" s="689" t="s">
        <v>886</v>
      </c>
      <c r="C973" s="690" t="s">
        <v>859</v>
      </c>
      <c r="D973" s="646" t="s">
        <v>1033</v>
      </c>
      <c r="E973" s="173" t="s">
        <v>178</v>
      </c>
      <c r="F973" s="174">
        <v>42370</v>
      </c>
      <c r="G973" s="174">
        <v>44561</v>
      </c>
      <c r="H973" s="455" t="s">
        <v>305</v>
      </c>
      <c r="I973" s="455" t="s">
        <v>64</v>
      </c>
      <c r="J973" s="455" t="s">
        <v>860</v>
      </c>
      <c r="K973" s="455"/>
      <c r="L973" s="455"/>
      <c r="M973" s="456"/>
      <c r="N973" s="456"/>
      <c r="O973" s="456"/>
      <c r="P973" s="462">
        <f>P975</f>
        <v>1223</v>
      </c>
      <c r="Q973" s="462"/>
      <c r="R973" s="462"/>
      <c r="S973" s="462"/>
      <c r="T973" s="480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54"/>
      <c r="BS973" s="154"/>
      <c r="BT973" s="154"/>
      <c r="BU973" s="154"/>
      <c r="BV973" s="154"/>
      <c r="BW973" s="154"/>
      <c r="BX973" s="154"/>
      <c r="BY973" s="154"/>
      <c r="BZ973" s="154"/>
      <c r="CA973" s="154"/>
      <c r="CB973" s="154"/>
      <c r="CC973" s="154"/>
      <c r="CD973" s="154"/>
      <c r="CE973" s="154"/>
      <c r="CF973" s="154"/>
      <c r="CG973" s="154"/>
      <c r="CH973" s="154"/>
      <c r="CI973" s="154"/>
      <c r="CJ973" s="154"/>
      <c r="CK973" s="154"/>
      <c r="CL973" s="154"/>
      <c r="CM973" s="154"/>
      <c r="CN973" s="154"/>
      <c r="CO973" s="154"/>
      <c r="CP973" s="154"/>
      <c r="CQ973" s="154"/>
      <c r="CR973" s="154"/>
      <c r="CS973" s="154"/>
      <c r="CT973" s="154"/>
      <c r="CU973" s="154"/>
      <c r="CV973" s="154"/>
      <c r="CW973" s="154"/>
      <c r="CX973" s="154"/>
      <c r="CY973" s="154"/>
      <c r="CZ973" s="154"/>
      <c r="DA973" s="154"/>
      <c r="DB973" s="154"/>
      <c r="DC973" s="154"/>
      <c r="DD973" s="154"/>
      <c r="DE973" s="154"/>
      <c r="DF973" s="154"/>
      <c r="DG973" s="154"/>
      <c r="DH973" s="154"/>
      <c r="DI973" s="154"/>
      <c r="DJ973" s="154"/>
      <c r="DK973" s="154"/>
      <c r="DL973" s="154"/>
      <c r="DM973" s="154"/>
      <c r="DN973" s="154"/>
      <c r="DO973" s="154"/>
      <c r="DP973" s="154"/>
      <c r="DQ973" s="154"/>
    </row>
    <row r="974" spans="1:136" s="155" customFormat="1" ht="123" customHeight="1" x14ac:dyDescent="0.25">
      <c r="A974" s="684"/>
      <c r="B974" s="689"/>
      <c r="C974" s="691"/>
      <c r="D974" s="647"/>
      <c r="E974" s="173" t="s">
        <v>178</v>
      </c>
      <c r="F974" s="174">
        <v>43245</v>
      </c>
      <c r="G974" s="174" t="s">
        <v>321</v>
      </c>
      <c r="H974" s="454"/>
      <c r="I974" s="454"/>
      <c r="J974" s="454"/>
      <c r="K974" s="454"/>
      <c r="L974" s="454"/>
      <c r="M974" s="458"/>
      <c r="N974" s="458"/>
      <c r="O974" s="458"/>
      <c r="P974" s="464"/>
      <c r="Q974" s="464"/>
      <c r="R974" s="464"/>
      <c r="S974" s="464"/>
      <c r="T974" s="482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54"/>
      <c r="BS974" s="154"/>
      <c r="BT974" s="154"/>
      <c r="BU974" s="154"/>
      <c r="BV974" s="154"/>
      <c r="BW974" s="154"/>
      <c r="BX974" s="154"/>
      <c r="BY974" s="154"/>
      <c r="BZ974" s="154"/>
      <c r="CA974" s="154"/>
      <c r="CB974" s="154"/>
      <c r="CC974" s="154"/>
      <c r="CD974" s="154"/>
      <c r="CE974" s="154"/>
      <c r="CF974" s="154"/>
      <c r="CG974" s="154"/>
      <c r="CH974" s="154"/>
      <c r="CI974" s="154"/>
      <c r="CJ974" s="154"/>
      <c r="CK974" s="154"/>
      <c r="CL974" s="154"/>
      <c r="CM974" s="154"/>
      <c r="CN974" s="154"/>
      <c r="CO974" s="154"/>
      <c r="CP974" s="154"/>
      <c r="CQ974" s="154"/>
      <c r="CR974" s="154"/>
      <c r="CS974" s="154"/>
      <c r="CT974" s="154"/>
      <c r="CU974" s="154"/>
      <c r="CV974" s="154"/>
      <c r="CW974" s="154"/>
      <c r="CX974" s="154"/>
      <c r="CY974" s="154"/>
      <c r="CZ974" s="154"/>
      <c r="DA974" s="154"/>
      <c r="DB974" s="154"/>
      <c r="DC974" s="154"/>
      <c r="DD974" s="154"/>
      <c r="DE974" s="154"/>
      <c r="DF974" s="154"/>
      <c r="DG974" s="154"/>
      <c r="DH974" s="154"/>
      <c r="DI974" s="154"/>
      <c r="DJ974" s="154"/>
      <c r="DK974" s="154"/>
      <c r="DL974" s="154"/>
      <c r="DM974" s="154"/>
      <c r="DN974" s="154"/>
      <c r="DO974" s="154"/>
      <c r="DP974" s="154"/>
      <c r="DQ974" s="154"/>
    </row>
    <row r="975" spans="1:136" s="155" customFormat="1" ht="32.25" customHeight="1" x14ac:dyDescent="0.25">
      <c r="A975" s="639"/>
      <c r="B975" s="640"/>
      <c r="C975" s="661" t="s">
        <v>115</v>
      </c>
      <c r="D975" s="662"/>
      <c r="E975" s="662"/>
      <c r="F975" s="662"/>
      <c r="G975" s="663"/>
      <c r="H975" s="187" t="s">
        <v>305</v>
      </c>
      <c r="I975" s="187" t="s">
        <v>64</v>
      </c>
      <c r="J975" s="187" t="s">
        <v>860</v>
      </c>
      <c r="K975" s="187" t="s">
        <v>453</v>
      </c>
      <c r="L975" s="187" t="s">
        <v>751</v>
      </c>
      <c r="M975" s="256"/>
      <c r="N975" s="256"/>
      <c r="O975" s="256"/>
      <c r="P975" s="146">
        <v>1223</v>
      </c>
      <c r="Q975" s="146"/>
      <c r="R975" s="146"/>
      <c r="S975" s="146"/>
      <c r="T975" s="176">
        <v>2</v>
      </c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54"/>
      <c r="BS975" s="154"/>
      <c r="BT975" s="154"/>
      <c r="BU975" s="154"/>
      <c r="BV975" s="154"/>
      <c r="BW975" s="154"/>
      <c r="BX975" s="154"/>
      <c r="BY975" s="154"/>
      <c r="BZ975" s="154"/>
      <c r="CA975" s="154"/>
      <c r="CB975" s="154"/>
      <c r="CC975" s="154"/>
      <c r="CD975" s="154"/>
      <c r="CE975" s="154"/>
      <c r="CF975" s="154"/>
      <c r="CG975" s="154"/>
      <c r="CH975" s="154"/>
      <c r="CI975" s="154"/>
      <c r="CJ975" s="154"/>
      <c r="CK975" s="154"/>
      <c r="CL975" s="154"/>
      <c r="CM975" s="154"/>
      <c r="CN975" s="154"/>
      <c r="CO975" s="154"/>
      <c r="CP975" s="154"/>
      <c r="CQ975" s="154"/>
      <c r="CR975" s="154"/>
      <c r="CS975" s="154"/>
      <c r="CT975" s="154"/>
      <c r="CU975" s="154"/>
      <c r="CV975" s="154"/>
      <c r="CW975" s="154"/>
      <c r="CX975" s="154"/>
      <c r="CY975" s="154"/>
      <c r="CZ975" s="154"/>
      <c r="DA975" s="154"/>
      <c r="DB975" s="154"/>
      <c r="DC975" s="154"/>
      <c r="DD975" s="154"/>
      <c r="DE975" s="154"/>
      <c r="DF975" s="154"/>
      <c r="DG975" s="154"/>
      <c r="DH975" s="154"/>
      <c r="DI975" s="154"/>
      <c r="DJ975" s="154"/>
      <c r="DK975" s="154"/>
      <c r="DL975" s="154"/>
      <c r="DM975" s="154"/>
      <c r="DN975" s="154"/>
      <c r="DO975" s="154"/>
      <c r="DP975" s="154"/>
      <c r="DQ975" s="154"/>
    </row>
    <row r="976" spans="1:136" s="155" customFormat="1" ht="108" customHeight="1" x14ac:dyDescent="0.25">
      <c r="A976" s="684" t="s">
        <v>318</v>
      </c>
      <c r="B976" s="689" t="s">
        <v>732</v>
      </c>
      <c r="C976" s="690" t="s">
        <v>859</v>
      </c>
      <c r="D976" s="277" t="s">
        <v>1032</v>
      </c>
      <c r="E976" s="173" t="s">
        <v>178</v>
      </c>
      <c r="F976" s="174">
        <v>42370</v>
      </c>
      <c r="G976" s="174">
        <v>44561</v>
      </c>
      <c r="H976" s="455" t="s">
        <v>305</v>
      </c>
      <c r="I976" s="455" t="s">
        <v>64</v>
      </c>
      <c r="J976" s="455" t="s">
        <v>861</v>
      </c>
      <c r="K976" s="455"/>
      <c r="L976" s="455"/>
      <c r="M976" s="456"/>
      <c r="N976" s="456"/>
      <c r="O976" s="456"/>
      <c r="P976" s="462">
        <f>P978</f>
        <v>64.400000000000006</v>
      </c>
      <c r="Q976" s="462"/>
      <c r="R976" s="462"/>
      <c r="S976" s="462"/>
      <c r="T976" s="480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54"/>
      <c r="BS976" s="154"/>
      <c r="BT976" s="154"/>
      <c r="BU976" s="154"/>
      <c r="BV976" s="154"/>
      <c r="BW976" s="154"/>
      <c r="BX976" s="154"/>
      <c r="BY976" s="154"/>
      <c r="BZ976" s="154"/>
      <c r="CA976" s="154"/>
      <c r="CB976" s="154"/>
      <c r="CC976" s="154"/>
      <c r="CD976" s="154"/>
      <c r="CE976" s="154"/>
      <c r="CF976" s="154"/>
      <c r="CG976" s="154"/>
      <c r="CH976" s="154"/>
      <c r="CI976" s="154"/>
      <c r="CJ976" s="154"/>
      <c r="CK976" s="154"/>
      <c r="CL976" s="154"/>
      <c r="CM976" s="154"/>
      <c r="CN976" s="154"/>
      <c r="CO976" s="154"/>
      <c r="CP976" s="154"/>
      <c r="CQ976" s="154"/>
      <c r="CR976" s="154"/>
      <c r="CS976" s="154"/>
      <c r="CT976" s="154"/>
      <c r="CU976" s="154"/>
      <c r="CV976" s="154"/>
      <c r="CW976" s="154"/>
      <c r="CX976" s="154"/>
      <c r="CY976" s="154"/>
      <c r="CZ976" s="154"/>
      <c r="DA976" s="154"/>
      <c r="DB976" s="154"/>
      <c r="DC976" s="154"/>
      <c r="DD976" s="154"/>
      <c r="DE976" s="154"/>
      <c r="DF976" s="154"/>
      <c r="DG976" s="154"/>
      <c r="DH976" s="154"/>
      <c r="DI976" s="154"/>
      <c r="DJ976" s="154"/>
      <c r="DK976" s="154"/>
      <c r="DL976" s="154"/>
      <c r="DM976" s="154"/>
      <c r="DN976" s="154"/>
      <c r="DO976" s="154"/>
      <c r="DP976" s="154"/>
      <c r="DQ976" s="154"/>
    </row>
    <row r="977" spans="1:136" s="155" customFormat="1" ht="93" customHeight="1" x14ac:dyDescent="0.25">
      <c r="A977" s="684"/>
      <c r="B977" s="689"/>
      <c r="C977" s="691"/>
      <c r="D977" s="192" t="s">
        <v>980</v>
      </c>
      <c r="E977" s="173" t="s">
        <v>178</v>
      </c>
      <c r="F977" s="174">
        <v>43245</v>
      </c>
      <c r="G977" s="174" t="s">
        <v>321</v>
      </c>
      <c r="H977" s="454"/>
      <c r="I977" s="454"/>
      <c r="J977" s="454"/>
      <c r="K977" s="454"/>
      <c r="L977" s="454"/>
      <c r="M977" s="458"/>
      <c r="N977" s="458"/>
      <c r="O977" s="458"/>
      <c r="P977" s="464"/>
      <c r="Q977" s="464"/>
      <c r="R977" s="464"/>
      <c r="S977" s="464"/>
      <c r="T977" s="482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54"/>
      <c r="BS977" s="154"/>
      <c r="BT977" s="154"/>
      <c r="BU977" s="154"/>
      <c r="BV977" s="154"/>
      <c r="BW977" s="154"/>
      <c r="BX977" s="154"/>
      <c r="BY977" s="154"/>
      <c r="BZ977" s="154"/>
      <c r="CA977" s="154"/>
      <c r="CB977" s="154"/>
      <c r="CC977" s="154"/>
      <c r="CD977" s="154"/>
      <c r="CE977" s="154"/>
      <c r="CF977" s="154"/>
      <c r="CG977" s="154"/>
      <c r="CH977" s="154"/>
      <c r="CI977" s="154"/>
      <c r="CJ977" s="154"/>
      <c r="CK977" s="154"/>
      <c r="CL977" s="154"/>
      <c r="CM977" s="154"/>
      <c r="CN977" s="154"/>
      <c r="CO977" s="154"/>
      <c r="CP977" s="154"/>
      <c r="CQ977" s="154"/>
      <c r="CR977" s="154"/>
      <c r="CS977" s="154"/>
      <c r="CT977" s="154"/>
      <c r="CU977" s="154"/>
      <c r="CV977" s="154"/>
      <c r="CW977" s="154"/>
      <c r="CX977" s="154"/>
      <c r="CY977" s="154"/>
      <c r="CZ977" s="154"/>
      <c r="DA977" s="154"/>
      <c r="DB977" s="154"/>
      <c r="DC977" s="154"/>
      <c r="DD977" s="154"/>
      <c r="DE977" s="154"/>
      <c r="DF977" s="154"/>
      <c r="DG977" s="154"/>
      <c r="DH977" s="154"/>
      <c r="DI977" s="154"/>
      <c r="DJ977" s="154"/>
      <c r="DK977" s="154"/>
      <c r="DL977" s="154"/>
      <c r="DM977" s="154"/>
      <c r="DN977" s="154"/>
      <c r="DO977" s="154"/>
      <c r="DP977" s="154"/>
      <c r="DQ977" s="154"/>
    </row>
    <row r="978" spans="1:136" s="155" customFormat="1" ht="32.25" customHeight="1" x14ac:dyDescent="0.25">
      <c r="A978" s="639"/>
      <c r="B978" s="640"/>
      <c r="C978" s="661" t="s">
        <v>115</v>
      </c>
      <c r="D978" s="662"/>
      <c r="E978" s="662"/>
      <c r="F978" s="662"/>
      <c r="G978" s="663"/>
      <c r="H978" s="187" t="s">
        <v>305</v>
      </c>
      <c r="I978" s="187" t="s">
        <v>64</v>
      </c>
      <c r="J978" s="187" t="s">
        <v>861</v>
      </c>
      <c r="K978" s="187" t="s">
        <v>453</v>
      </c>
      <c r="L978" s="187" t="s">
        <v>751</v>
      </c>
      <c r="M978" s="256"/>
      <c r="N978" s="256"/>
      <c r="O978" s="256"/>
      <c r="P978" s="146">
        <v>64.400000000000006</v>
      </c>
      <c r="Q978" s="146"/>
      <c r="R978" s="146"/>
      <c r="S978" s="146"/>
      <c r="T978" s="176">
        <v>2</v>
      </c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54"/>
      <c r="BS978" s="154"/>
      <c r="BT978" s="154"/>
      <c r="BU978" s="154"/>
      <c r="BV978" s="154"/>
      <c r="BW978" s="154"/>
      <c r="BX978" s="154"/>
      <c r="BY978" s="154"/>
      <c r="BZ978" s="154"/>
      <c r="CA978" s="154"/>
      <c r="CB978" s="154"/>
      <c r="CC978" s="154"/>
      <c r="CD978" s="154"/>
      <c r="CE978" s="154"/>
      <c r="CF978" s="154"/>
      <c r="CG978" s="154"/>
      <c r="CH978" s="154"/>
      <c r="CI978" s="154"/>
      <c r="CJ978" s="154"/>
      <c r="CK978" s="154"/>
      <c r="CL978" s="154"/>
      <c r="CM978" s="154"/>
      <c r="CN978" s="154"/>
      <c r="CO978" s="154"/>
      <c r="CP978" s="154"/>
      <c r="CQ978" s="154"/>
      <c r="CR978" s="154"/>
      <c r="CS978" s="154"/>
      <c r="CT978" s="154"/>
      <c r="CU978" s="154"/>
      <c r="CV978" s="154"/>
      <c r="CW978" s="154"/>
      <c r="CX978" s="154"/>
      <c r="CY978" s="154"/>
      <c r="CZ978" s="154"/>
      <c r="DA978" s="154"/>
      <c r="DB978" s="154"/>
      <c r="DC978" s="154"/>
      <c r="DD978" s="154"/>
      <c r="DE978" s="154"/>
      <c r="DF978" s="154"/>
      <c r="DG978" s="154"/>
      <c r="DH978" s="154"/>
      <c r="DI978" s="154"/>
      <c r="DJ978" s="154"/>
      <c r="DK978" s="154"/>
      <c r="DL978" s="154"/>
      <c r="DM978" s="154"/>
      <c r="DN978" s="154"/>
      <c r="DO978" s="154"/>
      <c r="DP978" s="154"/>
      <c r="DQ978" s="154"/>
    </row>
    <row r="979" spans="1:136" s="1" customFormat="1" ht="30" customHeight="1" x14ac:dyDescent="0.25">
      <c r="A979" s="280" t="s">
        <v>1175</v>
      </c>
      <c r="B979" s="623" t="s">
        <v>1176</v>
      </c>
      <c r="C979" s="624"/>
      <c r="D979" s="624"/>
      <c r="E979" s="624"/>
      <c r="F979" s="624"/>
      <c r="G979" s="625"/>
      <c r="H979" s="280"/>
      <c r="I979" s="280"/>
      <c r="J979" s="280"/>
      <c r="K979" s="280"/>
      <c r="L979" s="280"/>
      <c r="M979" s="286">
        <v>0</v>
      </c>
      <c r="N979" s="281">
        <v>0</v>
      </c>
      <c r="O979" s="281">
        <v>0</v>
      </c>
      <c r="P979" s="287">
        <v>0</v>
      </c>
      <c r="Q979" s="281">
        <v>1000</v>
      </c>
      <c r="R979" s="281">
        <v>0</v>
      </c>
      <c r="S979" s="281">
        <v>0</v>
      </c>
      <c r="T979" s="283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6"/>
      <c r="BS979" s="16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  <c r="CP979" s="16"/>
      <c r="CQ979" s="16"/>
      <c r="CR979" s="16"/>
      <c r="CS979" s="16"/>
      <c r="CT979" s="16"/>
      <c r="CU979" s="16"/>
      <c r="CV979" s="16"/>
      <c r="CW979" s="16"/>
      <c r="CX979" s="16"/>
      <c r="CY979" s="16"/>
      <c r="CZ979" s="16"/>
      <c r="DA979" s="16"/>
      <c r="DB979" s="16"/>
      <c r="DC979" s="16"/>
      <c r="DD979" s="16"/>
      <c r="DE979" s="16"/>
      <c r="DF979" s="16"/>
      <c r="DG979" s="16"/>
      <c r="DH979" s="16"/>
      <c r="DI979" s="16"/>
      <c r="DJ979" s="16"/>
      <c r="DK979" s="16"/>
      <c r="DL979" s="16"/>
      <c r="DM979" s="16"/>
      <c r="DN979" s="16"/>
      <c r="DO979" s="16"/>
      <c r="DP979" s="16"/>
      <c r="DQ979" s="16"/>
      <c r="DR979" s="16"/>
      <c r="DS979" s="16"/>
      <c r="DT979" s="16"/>
      <c r="DU979" s="16"/>
      <c r="DV979" s="16"/>
      <c r="DW979" s="16"/>
      <c r="DX979" s="16"/>
      <c r="DY979" s="16"/>
      <c r="DZ979" s="16"/>
      <c r="EA979" s="16"/>
      <c r="EB979" s="16"/>
      <c r="EC979" s="16"/>
      <c r="ED979" s="16"/>
      <c r="EE979" s="16"/>
      <c r="EF979" s="16"/>
    </row>
    <row r="980" spans="1:136" s="1" customFormat="1" ht="28.8" customHeight="1" x14ac:dyDescent="0.35">
      <c r="A980" s="288"/>
      <c r="B980" s="289">
        <v>1</v>
      </c>
      <c r="C980" s="552" t="s">
        <v>1177</v>
      </c>
      <c r="D980" s="552"/>
      <c r="E980" s="552"/>
      <c r="F980" s="552"/>
      <c r="G980" s="552"/>
      <c r="H980" s="552"/>
      <c r="I980" s="552"/>
      <c r="J980" s="552"/>
      <c r="K980" s="552"/>
      <c r="L980" s="552"/>
      <c r="M980" s="282"/>
      <c r="N980" s="282"/>
      <c r="O980" s="282"/>
      <c r="P980" s="281"/>
      <c r="Q980" s="281"/>
      <c r="R980" s="281"/>
      <c r="S980" s="281"/>
      <c r="T980" s="285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  <c r="BG980" s="26"/>
      <c r="BH980" s="26"/>
      <c r="BI980" s="26"/>
      <c r="BJ980" s="26"/>
      <c r="BK980" s="26"/>
      <c r="BL980" s="26"/>
      <c r="BM980" s="26"/>
      <c r="BN980" s="26"/>
      <c r="BO980" s="26"/>
      <c r="BP980" s="26"/>
      <c r="BQ980" s="26"/>
      <c r="BR980" s="26"/>
      <c r="BS980" s="16"/>
      <c r="BT980" s="16"/>
      <c r="BU980" s="16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6"/>
      <c r="CP980" s="16"/>
      <c r="CQ980" s="16"/>
      <c r="CR980" s="16"/>
      <c r="CS980" s="16"/>
      <c r="CT980" s="16"/>
      <c r="CU980" s="16"/>
      <c r="CV980" s="16"/>
      <c r="CW980" s="16"/>
      <c r="CX980" s="16"/>
      <c r="CY980" s="16"/>
      <c r="CZ980" s="16"/>
      <c r="DA980" s="16"/>
      <c r="DB980" s="16"/>
      <c r="DC980" s="16"/>
      <c r="DD980" s="16"/>
      <c r="DE980" s="16"/>
      <c r="DF980" s="16"/>
      <c r="DG980" s="16"/>
      <c r="DH980" s="16"/>
      <c r="DI980" s="16"/>
      <c r="DJ980" s="16"/>
      <c r="DK980" s="16"/>
      <c r="DL980" s="16"/>
      <c r="DM980" s="16"/>
      <c r="DN980" s="16"/>
      <c r="DO980" s="16"/>
      <c r="DP980" s="16"/>
      <c r="DQ980" s="16"/>
      <c r="DR980" s="16"/>
      <c r="DS980" s="16"/>
      <c r="DT980" s="16"/>
      <c r="DU980" s="16"/>
      <c r="DV980" s="16"/>
      <c r="DW980" s="16"/>
      <c r="DX980" s="16"/>
      <c r="DY980" s="16"/>
      <c r="DZ980" s="16"/>
      <c r="EA980" s="16"/>
      <c r="EB980" s="16"/>
      <c r="EC980" s="16"/>
      <c r="ED980" s="16"/>
      <c r="EE980" s="16"/>
      <c r="EF980" s="16"/>
    </row>
    <row r="981" spans="1:136" s="5" customFormat="1" ht="18" customHeight="1" x14ac:dyDescent="0.35">
      <c r="A981" s="617"/>
      <c r="B981" s="619" t="s">
        <v>55</v>
      </c>
      <c r="C981" s="619" t="s">
        <v>1178</v>
      </c>
      <c r="D981" s="619" t="s">
        <v>1179</v>
      </c>
      <c r="E981" s="621" t="s">
        <v>178</v>
      </c>
      <c r="F981" s="536">
        <v>43466</v>
      </c>
      <c r="G981" s="536">
        <v>44561</v>
      </c>
      <c r="H981" s="449" t="s">
        <v>322</v>
      </c>
      <c r="I981" s="449" t="s">
        <v>491</v>
      </c>
      <c r="J981" s="449" t="s">
        <v>1180</v>
      </c>
      <c r="K981" s="449"/>
      <c r="L981" s="449"/>
      <c r="M981" s="471">
        <v>0</v>
      </c>
      <c r="N981" s="471">
        <v>0</v>
      </c>
      <c r="O981" s="471">
        <v>0</v>
      </c>
      <c r="P981" s="571">
        <v>0</v>
      </c>
      <c r="Q981" s="571">
        <v>1000</v>
      </c>
      <c r="R981" s="571"/>
      <c r="S981" s="571"/>
      <c r="T981" s="491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  <c r="BG981" s="26"/>
      <c r="BH981" s="26"/>
      <c r="BI981" s="26"/>
      <c r="BJ981" s="26"/>
      <c r="BK981" s="26"/>
      <c r="BL981" s="26"/>
      <c r="BM981" s="26"/>
      <c r="BN981" s="26"/>
      <c r="BO981" s="26"/>
      <c r="BP981" s="26"/>
      <c r="BQ981" s="26"/>
      <c r="BR981" s="26"/>
      <c r="BS981" s="26"/>
      <c r="BT981" s="26"/>
      <c r="BU981" s="26"/>
      <c r="BV981" s="26"/>
      <c r="BW981" s="26"/>
      <c r="BX981" s="26"/>
      <c r="BY981" s="26"/>
      <c r="BZ981" s="26"/>
      <c r="CA981" s="26"/>
      <c r="CB981" s="26"/>
      <c r="CC981" s="26"/>
      <c r="CD981" s="26"/>
      <c r="CE981" s="26"/>
      <c r="CF981" s="26"/>
      <c r="CG981" s="26"/>
      <c r="CH981" s="26"/>
      <c r="CI981" s="26"/>
      <c r="CJ981" s="26"/>
      <c r="CK981" s="26"/>
      <c r="CL981" s="26"/>
      <c r="CM981" s="26"/>
      <c r="CN981" s="26"/>
      <c r="CO981" s="26"/>
      <c r="CP981" s="26"/>
      <c r="CQ981" s="26"/>
      <c r="CR981" s="26"/>
      <c r="CS981" s="26"/>
      <c r="CT981" s="26"/>
      <c r="CU981" s="26"/>
      <c r="CV981" s="26"/>
      <c r="CW981" s="26"/>
      <c r="CX981" s="26"/>
      <c r="CY981" s="26"/>
      <c r="CZ981" s="26"/>
      <c r="DA981" s="26"/>
      <c r="DB981" s="26"/>
      <c r="DC981" s="26"/>
      <c r="DD981" s="26"/>
      <c r="DE981" s="26"/>
      <c r="DF981" s="26"/>
      <c r="DG981" s="26"/>
      <c r="DH981" s="26"/>
      <c r="DI981" s="26"/>
      <c r="DJ981" s="26"/>
      <c r="DK981" s="26"/>
      <c r="DL981" s="26"/>
      <c r="DM981" s="26"/>
      <c r="DN981" s="26"/>
      <c r="DO981" s="26"/>
      <c r="DP981" s="26"/>
      <c r="DQ981" s="26"/>
      <c r="DR981" s="26"/>
      <c r="DS981" s="26"/>
      <c r="DT981" s="26"/>
      <c r="DU981" s="26"/>
      <c r="DV981" s="26"/>
      <c r="DW981" s="26"/>
      <c r="DX981" s="26"/>
      <c r="DY981" s="26"/>
      <c r="DZ981" s="26"/>
      <c r="EA981" s="26"/>
      <c r="EB981" s="26"/>
      <c r="EC981" s="26"/>
      <c r="ED981" s="26"/>
      <c r="EE981" s="26"/>
      <c r="EF981" s="26"/>
    </row>
    <row r="982" spans="1:136" s="5" customFormat="1" ht="55.2" customHeight="1" x14ac:dyDescent="0.35">
      <c r="A982" s="618"/>
      <c r="B982" s="620"/>
      <c r="C982" s="620"/>
      <c r="D982" s="620"/>
      <c r="E982" s="622"/>
      <c r="F982" s="537"/>
      <c r="G982" s="537"/>
      <c r="H982" s="451"/>
      <c r="I982" s="451"/>
      <c r="J982" s="451"/>
      <c r="K982" s="451"/>
      <c r="L982" s="451"/>
      <c r="M982" s="472"/>
      <c r="N982" s="472"/>
      <c r="O982" s="472"/>
      <c r="P982" s="572"/>
      <c r="Q982" s="572"/>
      <c r="R982" s="572"/>
      <c r="S982" s="572"/>
      <c r="T982" s="493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  <c r="BG982" s="26"/>
      <c r="BH982" s="26"/>
      <c r="BI982" s="26"/>
      <c r="BJ982" s="26"/>
      <c r="BK982" s="26"/>
      <c r="BL982" s="26"/>
      <c r="BM982" s="26"/>
      <c r="BN982" s="26"/>
      <c r="BO982" s="26"/>
      <c r="BP982" s="26"/>
      <c r="BQ982" s="26"/>
      <c r="BR982" s="26"/>
      <c r="BS982" s="26"/>
      <c r="BT982" s="26"/>
      <c r="BU982" s="26"/>
      <c r="BV982" s="26"/>
      <c r="BW982" s="26"/>
      <c r="BX982" s="26"/>
      <c r="BY982" s="26"/>
      <c r="BZ982" s="26"/>
      <c r="CA982" s="26"/>
      <c r="CB982" s="26"/>
      <c r="CC982" s="26"/>
      <c r="CD982" s="26"/>
      <c r="CE982" s="26"/>
      <c r="CF982" s="26"/>
      <c r="CG982" s="26"/>
      <c r="CH982" s="26"/>
      <c r="CI982" s="26"/>
      <c r="CJ982" s="26"/>
      <c r="CK982" s="26"/>
      <c r="CL982" s="26"/>
      <c r="CM982" s="26"/>
      <c r="CN982" s="26"/>
      <c r="CO982" s="26"/>
      <c r="CP982" s="26"/>
      <c r="CQ982" s="26"/>
      <c r="CR982" s="26"/>
      <c r="CS982" s="26"/>
      <c r="CT982" s="26"/>
      <c r="CU982" s="26"/>
      <c r="CV982" s="26"/>
      <c r="CW982" s="26"/>
      <c r="CX982" s="26"/>
      <c r="CY982" s="26"/>
      <c r="CZ982" s="26"/>
      <c r="DA982" s="26"/>
      <c r="DB982" s="26"/>
      <c r="DC982" s="26"/>
      <c r="DD982" s="26"/>
      <c r="DE982" s="26"/>
      <c r="DF982" s="26"/>
      <c r="DG982" s="26"/>
      <c r="DH982" s="26"/>
      <c r="DI982" s="26"/>
      <c r="DJ982" s="26"/>
      <c r="DK982" s="26"/>
      <c r="DL982" s="26"/>
      <c r="DM982" s="26"/>
      <c r="DN982" s="26"/>
      <c r="DO982" s="26"/>
      <c r="DP982" s="26"/>
      <c r="DQ982" s="26"/>
      <c r="DR982" s="26"/>
      <c r="DS982" s="26"/>
      <c r="DT982" s="26"/>
      <c r="DU982" s="26"/>
      <c r="DV982" s="26"/>
      <c r="DW982" s="26"/>
      <c r="DX982" s="26"/>
      <c r="DY982" s="26"/>
      <c r="DZ982" s="26"/>
      <c r="EA982" s="26"/>
      <c r="EB982" s="26"/>
      <c r="EC982" s="26"/>
      <c r="ED982" s="26"/>
      <c r="EE982" s="26"/>
      <c r="EF982" s="26"/>
    </row>
    <row r="983" spans="1:136" s="5" customFormat="1" ht="28.8" customHeight="1" x14ac:dyDescent="0.35">
      <c r="A983" s="290"/>
      <c r="B983" s="290"/>
      <c r="C983" s="526" t="s">
        <v>187</v>
      </c>
      <c r="D983" s="527"/>
      <c r="E983" s="527"/>
      <c r="F983" s="527"/>
      <c r="G983" s="528"/>
      <c r="H983" s="284" t="s">
        <v>322</v>
      </c>
      <c r="I983" s="284" t="s">
        <v>491</v>
      </c>
      <c r="J983" s="284" t="s">
        <v>1180</v>
      </c>
      <c r="K983" s="284" t="s">
        <v>623</v>
      </c>
      <c r="L983" s="284" t="s">
        <v>351</v>
      </c>
      <c r="M983" s="291">
        <v>0</v>
      </c>
      <c r="N983" s="291">
        <v>0</v>
      </c>
      <c r="O983" s="291">
        <v>0</v>
      </c>
      <c r="P983" s="292">
        <v>0</v>
      </c>
      <c r="Q983" s="292">
        <v>1000</v>
      </c>
      <c r="R983" s="292"/>
      <c r="S983" s="292"/>
      <c r="T983" s="285">
        <v>2</v>
      </c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  <c r="BG983" s="26"/>
      <c r="BH983" s="26"/>
      <c r="BI983" s="26"/>
      <c r="BJ983" s="26"/>
      <c r="BK983" s="26"/>
      <c r="BL983" s="26"/>
      <c r="BM983" s="26"/>
      <c r="BN983" s="26"/>
      <c r="BO983" s="26"/>
      <c r="BP983" s="26"/>
      <c r="BQ983" s="26"/>
      <c r="BR983" s="26"/>
      <c r="BS983" s="26"/>
      <c r="BT983" s="26"/>
      <c r="BU983" s="26"/>
      <c r="BV983" s="26"/>
      <c r="BW983" s="26"/>
      <c r="BX983" s="26"/>
      <c r="BY983" s="26"/>
      <c r="BZ983" s="26"/>
      <c r="CA983" s="26"/>
      <c r="CB983" s="26"/>
      <c r="CC983" s="26"/>
      <c r="CD983" s="26"/>
      <c r="CE983" s="26"/>
      <c r="CF983" s="26"/>
      <c r="CG983" s="26"/>
      <c r="CH983" s="26"/>
      <c r="CI983" s="26"/>
      <c r="CJ983" s="26"/>
      <c r="CK983" s="26"/>
      <c r="CL983" s="26"/>
      <c r="CM983" s="26"/>
      <c r="CN983" s="26"/>
      <c r="CO983" s="26"/>
      <c r="CP983" s="26"/>
      <c r="CQ983" s="26"/>
      <c r="CR983" s="26"/>
      <c r="CS983" s="26"/>
      <c r="CT983" s="26"/>
      <c r="CU983" s="26"/>
      <c r="CV983" s="26"/>
      <c r="CW983" s="26"/>
      <c r="CX983" s="26"/>
      <c r="CY983" s="26"/>
      <c r="CZ983" s="26"/>
      <c r="DA983" s="26"/>
      <c r="DB983" s="26"/>
      <c r="DC983" s="26"/>
      <c r="DD983" s="26"/>
      <c r="DE983" s="26"/>
      <c r="DF983" s="26"/>
      <c r="DG983" s="26"/>
      <c r="DH983" s="26"/>
      <c r="DI983" s="26"/>
      <c r="DJ983" s="26"/>
      <c r="DK983" s="26"/>
      <c r="DL983" s="26"/>
      <c r="DM983" s="26"/>
      <c r="DN983" s="26"/>
      <c r="DO983" s="26"/>
      <c r="DP983" s="26"/>
      <c r="DQ983" s="26"/>
      <c r="DR983" s="26"/>
      <c r="DS983" s="26"/>
      <c r="DT983" s="26"/>
      <c r="DU983" s="26"/>
      <c r="DV983" s="26"/>
      <c r="DW983" s="26"/>
      <c r="DX983" s="26"/>
      <c r="DY983" s="26"/>
      <c r="DZ983" s="26"/>
      <c r="EA983" s="26"/>
      <c r="EB983" s="26"/>
      <c r="EC983" s="26"/>
      <c r="ED983" s="26"/>
      <c r="EE983" s="26"/>
      <c r="EF983" s="26"/>
    </row>
    <row r="984" spans="1:136" s="5" customFormat="1" ht="31.8" customHeight="1" x14ac:dyDescent="0.35">
      <c r="A984" s="293" t="s">
        <v>1181</v>
      </c>
      <c r="B984" s="549" t="s">
        <v>1182</v>
      </c>
      <c r="C984" s="550"/>
      <c r="D984" s="550"/>
      <c r="E984" s="550"/>
      <c r="F984" s="550"/>
      <c r="G984" s="550"/>
      <c r="H984" s="550"/>
      <c r="I984" s="550"/>
      <c r="J984" s="550"/>
      <c r="K984" s="550"/>
      <c r="L984" s="551"/>
      <c r="M984" s="294">
        <v>182242.38099999999</v>
      </c>
      <c r="N984" s="294">
        <v>210550.27829999995</v>
      </c>
      <c r="O984" s="294">
        <v>210361.78352999999</v>
      </c>
      <c r="P984" s="294">
        <v>215868.40000000002</v>
      </c>
      <c r="Q984" s="294">
        <v>213348.50000000003</v>
      </c>
      <c r="R984" s="294">
        <v>181629.00000000003</v>
      </c>
      <c r="S984" s="294">
        <v>175912.80000000005</v>
      </c>
      <c r="T984" s="297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6"/>
      <c r="BS984" s="26"/>
      <c r="BT984" s="26"/>
      <c r="BU984" s="26"/>
      <c r="BV984" s="26"/>
      <c r="BW984" s="26"/>
      <c r="BX984" s="26"/>
      <c r="BY984" s="26"/>
      <c r="BZ984" s="26"/>
      <c r="CA984" s="26"/>
      <c r="CB984" s="26"/>
      <c r="CC984" s="26"/>
      <c r="CD984" s="26"/>
      <c r="CE984" s="26"/>
      <c r="CF984" s="26"/>
      <c r="CG984" s="26"/>
      <c r="CH984" s="26"/>
      <c r="CI984" s="26"/>
      <c r="CJ984" s="26"/>
      <c r="CK984" s="26"/>
      <c r="CL984" s="26"/>
      <c r="CM984" s="26"/>
      <c r="CN984" s="26"/>
      <c r="CO984" s="26"/>
      <c r="CP984" s="26"/>
      <c r="CQ984" s="26"/>
      <c r="CR984" s="26"/>
      <c r="CS984" s="26"/>
      <c r="CT984" s="26"/>
      <c r="CU984" s="26"/>
      <c r="CV984" s="26"/>
      <c r="CW984" s="26"/>
      <c r="CX984" s="26"/>
      <c r="CY984" s="26"/>
      <c r="CZ984" s="26"/>
      <c r="DA984" s="26"/>
      <c r="DB984" s="26"/>
      <c r="DC984" s="26"/>
      <c r="DD984" s="26"/>
      <c r="DE984" s="26"/>
      <c r="DF984" s="26"/>
      <c r="DG984" s="26"/>
      <c r="DH984" s="26"/>
      <c r="DI984" s="26"/>
      <c r="DJ984" s="26"/>
      <c r="DK984" s="26"/>
      <c r="DL984" s="26"/>
      <c r="DM984" s="26"/>
      <c r="DN984" s="26"/>
      <c r="DO984" s="26"/>
      <c r="DP984" s="26"/>
      <c r="DQ984" s="26"/>
      <c r="DR984" s="26"/>
      <c r="DS984" s="26"/>
      <c r="DT984" s="26"/>
      <c r="DU984" s="26"/>
      <c r="DV984" s="26"/>
      <c r="DW984" s="26"/>
      <c r="DX984" s="26"/>
      <c r="DY984" s="26"/>
      <c r="DZ984" s="26"/>
      <c r="EA984" s="26"/>
      <c r="EB984" s="26"/>
      <c r="EC984" s="26"/>
      <c r="ED984" s="26"/>
      <c r="EE984" s="26"/>
      <c r="EF984" s="26"/>
    </row>
    <row r="985" spans="1:136" s="1" customFormat="1" ht="27.6" customHeight="1" x14ac:dyDescent="0.25">
      <c r="A985" s="293"/>
      <c r="B985" s="317" t="s">
        <v>309</v>
      </c>
      <c r="C985" s="552" t="s">
        <v>308</v>
      </c>
      <c r="D985" s="604"/>
      <c r="E985" s="604"/>
      <c r="F985" s="604"/>
      <c r="G985" s="604"/>
      <c r="H985" s="552"/>
      <c r="I985" s="552"/>
      <c r="J985" s="552"/>
      <c r="K985" s="552"/>
      <c r="L985" s="552"/>
      <c r="M985" s="294">
        <v>166543.78099999999</v>
      </c>
      <c r="N985" s="294">
        <v>194704.93221999996</v>
      </c>
      <c r="O985" s="294">
        <v>194516.43745</v>
      </c>
      <c r="P985" s="294">
        <v>199771.2</v>
      </c>
      <c r="Q985" s="294">
        <v>195237.30000000002</v>
      </c>
      <c r="R985" s="294">
        <v>163595.80000000002</v>
      </c>
      <c r="S985" s="294">
        <v>157879.60000000003</v>
      </c>
      <c r="T985" s="294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6"/>
      <c r="BS985" s="16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  <c r="CP985" s="16"/>
      <c r="CQ985" s="16"/>
      <c r="CR985" s="16"/>
      <c r="CS985" s="16"/>
      <c r="CT985" s="16"/>
      <c r="CU985" s="16"/>
      <c r="CV985" s="16"/>
      <c r="CW985" s="16"/>
      <c r="CX985" s="16"/>
      <c r="CY985" s="16"/>
      <c r="CZ985" s="16"/>
      <c r="DA985" s="16"/>
      <c r="DB985" s="16"/>
      <c r="DC985" s="16"/>
      <c r="DD985" s="16"/>
      <c r="DE985" s="16"/>
      <c r="DF985" s="16"/>
      <c r="DG985" s="16"/>
      <c r="DH985" s="16"/>
      <c r="DI985" s="16"/>
      <c r="DJ985" s="16"/>
      <c r="DK985" s="16"/>
      <c r="DL985" s="16"/>
      <c r="DM985" s="16"/>
      <c r="DN985" s="16"/>
      <c r="DO985" s="16"/>
      <c r="DP985" s="16"/>
      <c r="DQ985" s="16"/>
      <c r="DR985" s="16"/>
      <c r="DS985" s="16"/>
      <c r="DT985" s="16"/>
      <c r="DU985" s="16"/>
      <c r="DV985" s="16"/>
      <c r="DW985" s="16"/>
      <c r="DX985" s="16"/>
      <c r="DY985" s="16"/>
      <c r="DZ985" s="16"/>
      <c r="EA985" s="16"/>
      <c r="EB985" s="16"/>
      <c r="EC985" s="16"/>
      <c r="ED985" s="16"/>
      <c r="EE985" s="16"/>
      <c r="EF985" s="16"/>
    </row>
    <row r="986" spans="1:136" s="1" customFormat="1" ht="69" customHeight="1" x14ac:dyDescent="0.25">
      <c r="A986" s="514" t="s">
        <v>1181</v>
      </c>
      <c r="B986" s="514" t="s">
        <v>1183</v>
      </c>
      <c r="C986" s="554" t="s">
        <v>1184</v>
      </c>
      <c r="D986" s="300" t="s">
        <v>1185</v>
      </c>
      <c r="E986" s="301" t="s">
        <v>181</v>
      </c>
      <c r="F986" s="301" t="s">
        <v>660</v>
      </c>
      <c r="G986" s="301" t="s">
        <v>1186</v>
      </c>
      <c r="H986" s="449" t="s">
        <v>491</v>
      </c>
      <c r="I986" s="449" t="s">
        <v>322</v>
      </c>
      <c r="J986" s="449" t="s">
        <v>1187</v>
      </c>
      <c r="K986" s="449"/>
      <c r="L986" s="449"/>
      <c r="M986" s="571">
        <v>8544</v>
      </c>
      <c r="N986" s="571">
        <v>11090.2</v>
      </c>
      <c r="O986" s="571">
        <v>11090.2</v>
      </c>
      <c r="P986" s="571">
        <v>9925</v>
      </c>
      <c r="Q986" s="571">
        <v>8101</v>
      </c>
      <c r="R986" s="571">
        <v>8101</v>
      </c>
      <c r="S986" s="571">
        <v>8101</v>
      </c>
      <c r="T986" s="473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  <c r="BS986" s="16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6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  <c r="DC986" s="16"/>
      <c r="DD986" s="16"/>
      <c r="DE986" s="16"/>
      <c r="DF986" s="16"/>
      <c r="DG986" s="16"/>
      <c r="DH986" s="16"/>
      <c r="DI986" s="16"/>
      <c r="DJ986" s="16"/>
      <c r="DK986" s="16"/>
      <c r="DL986" s="16"/>
      <c r="DM986" s="16"/>
      <c r="DN986" s="16"/>
      <c r="DO986" s="16"/>
      <c r="DP986" s="16"/>
      <c r="DQ986" s="16"/>
      <c r="DR986" s="16"/>
      <c r="DS986" s="16"/>
      <c r="DT986" s="16"/>
      <c r="DU986" s="16"/>
      <c r="DV986" s="16"/>
      <c r="DW986" s="16"/>
      <c r="DX986" s="16"/>
      <c r="DY986" s="16"/>
      <c r="DZ986" s="16"/>
      <c r="EA986" s="16"/>
      <c r="EB986" s="16"/>
      <c r="EC986" s="16"/>
      <c r="ED986" s="16"/>
      <c r="EE986" s="16"/>
      <c r="EF986" s="16"/>
    </row>
    <row r="987" spans="1:136" s="1" customFormat="1" ht="132" x14ac:dyDescent="0.25">
      <c r="A987" s="595"/>
      <c r="B987" s="595"/>
      <c r="C987" s="510"/>
      <c r="D987" s="373" t="s">
        <v>1188</v>
      </c>
      <c r="E987" s="312" t="s">
        <v>181</v>
      </c>
      <c r="F987" s="307">
        <v>41640</v>
      </c>
      <c r="G987" s="307" t="s">
        <v>321</v>
      </c>
      <c r="H987" s="451"/>
      <c r="I987" s="451"/>
      <c r="J987" s="451"/>
      <c r="K987" s="451"/>
      <c r="L987" s="451"/>
      <c r="M987" s="572"/>
      <c r="N987" s="572"/>
      <c r="O987" s="572"/>
      <c r="P987" s="585"/>
      <c r="Q987" s="585"/>
      <c r="R987" s="572"/>
      <c r="S987" s="572"/>
      <c r="T987" s="474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6"/>
      <c r="BS987" s="16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  <c r="CP987" s="16"/>
      <c r="CQ987" s="16"/>
      <c r="CR987" s="16"/>
      <c r="CS987" s="16"/>
      <c r="CT987" s="16"/>
      <c r="CU987" s="16"/>
      <c r="CV987" s="16"/>
      <c r="CW987" s="16"/>
      <c r="CX987" s="16"/>
      <c r="CY987" s="16"/>
      <c r="CZ987" s="16"/>
      <c r="DA987" s="16"/>
      <c r="DB987" s="16"/>
      <c r="DC987" s="16"/>
      <c r="DD987" s="16"/>
      <c r="DE987" s="16"/>
      <c r="DF987" s="16"/>
      <c r="DG987" s="16"/>
      <c r="DH987" s="16"/>
      <c r="DI987" s="16"/>
      <c r="DJ987" s="16"/>
      <c r="DK987" s="16"/>
      <c r="DL987" s="16"/>
      <c r="DM987" s="16"/>
      <c r="DN987" s="16"/>
      <c r="DO987" s="16"/>
      <c r="DP987" s="16"/>
      <c r="DQ987" s="16"/>
      <c r="DR987" s="16"/>
      <c r="DS987" s="16"/>
      <c r="DT987" s="16"/>
      <c r="DU987" s="16"/>
      <c r="DV987" s="16"/>
      <c r="DW987" s="16"/>
      <c r="DX987" s="16"/>
      <c r="DY987" s="16"/>
      <c r="DZ987" s="16"/>
      <c r="EA987" s="16"/>
      <c r="EB987" s="16"/>
      <c r="EC987" s="16"/>
      <c r="ED987" s="16"/>
      <c r="EE987" s="16"/>
      <c r="EF987" s="16"/>
    </row>
    <row r="988" spans="1:136" s="1" customFormat="1" ht="27.6" x14ac:dyDescent="0.25">
      <c r="A988" s="355"/>
      <c r="B988" s="356"/>
      <c r="C988" s="588" t="s">
        <v>699</v>
      </c>
      <c r="D988" s="589"/>
      <c r="E988" s="589"/>
      <c r="F988" s="589"/>
      <c r="G988" s="590"/>
      <c r="H988" s="309" t="s">
        <v>1189</v>
      </c>
      <c r="I988" s="309" t="s">
        <v>1190</v>
      </c>
      <c r="J988" s="309" t="s">
        <v>1191</v>
      </c>
      <c r="K988" s="309" t="s">
        <v>690</v>
      </c>
      <c r="L988" s="309"/>
      <c r="M988" s="313">
        <v>8544</v>
      </c>
      <c r="N988" s="313">
        <v>11090.2</v>
      </c>
      <c r="O988" s="313">
        <v>11090.2</v>
      </c>
      <c r="P988" s="313">
        <v>9925</v>
      </c>
      <c r="Q988" s="313">
        <v>8101</v>
      </c>
      <c r="R988" s="313">
        <v>8101</v>
      </c>
      <c r="S988" s="313">
        <v>8101</v>
      </c>
      <c r="T988" s="297">
        <v>2</v>
      </c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6"/>
      <c r="BS988" s="16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  <c r="CP988" s="16"/>
      <c r="CQ988" s="16"/>
      <c r="CR988" s="16"/>
      <c r="CS988" s="16"/>
      <c r="CT988" s="16"/>
      <c r="CU988" s="16"/>
      <c r="CV988" s="16"/>
      <c r="CW988" s="16"/>
      <c r="CX988" s="16"/>
      <c r="CY988" s="16"/>
      <c r="CZ988" s="16"/>
      <c r="DA988" s="16"/>
      <c r="DB988" s="16"/>
      <c r="DC988" s="16"/>
      <c r="DD988" s="16"/>
      <c r="DE988" s="16"/>
      <c r="DF988" s="16"/>
      <c r="DG988" s="16"/>
      <c r="DH988" s="16"/>
      <c r="DI988" s="16"/>
      <c r="DJ988" s="16"/>
      <c r="DK988" s="16"/>
      <c r="DL988" s="16"/>
      <c r="DM988" s="16"/>
      <c r="DN988" s="16"/>
      <c r="DO988" s="16"/>
      <c r="DP988" s="16"/>
      <c r="DQ988" s="16"/>
      <c r="DR988" s="16"/>
      <c r="DS988" s="16"/>
      <c r="DT988" s="16"/>
      <c r="DU988" s="16"/>
      <c r="DV988" s="16"/>
      <c r="DW988" s="16"/>
      <c r="DX988" s="16"/>
      <c r="DY988" s="16"/>
      <c r="DZ988" s="16"/>
      <c r="EA988" s="16"/>
      <c r="EB988" s="16"/>
      <c r="EC988" s="16"/>
      <c r="ED988" s="16"/>
      <c r="EE988" s="16"/>
      <c r="EF988" s="16"/>
    </row>
    <row r="989" spans="1:136" s="1" customFormat="1" ht="54" x14ac:dyDescent="0.25">
      <c r="A989" s="514" t="s">
        <v>1181</v>
      </c>
      <c r="B989" s="595" t="s">
        <v>1192</v>
      </c>
      <c r="C989" s="569" t="s">
        <v>1193</v>
      </c>
      <c r="D989" s="305" t="s">
        <v>1194</v>
      </c>
      <c r="E989" s="331" t="s">
        <v>181</v>
      </c>
      <c r="F989" s="329">
        <v>41719</v>
      </c>
      <c r="G989" s="310" t="s">
        <v>321</v>
      </c>
      <c r="H989" s="611" t="s">
        <v>491</v>
      </c>
      <c r="I989" s="514" t="s">
        <v>322</v>
      </c>
      <c r="J989" s="514" t="s">
        <v>1195</v>
      </c>
      <c r="K989" s="449"/>
      <c r="L989" s="449"/>
      <c r="M989" s="571">
        <v>16382.4</v>
      </c>
      <c r="N989" s="571">
        <v>16610.7</v>
      </c>
      <c r="O989" s="571">
        <v>16610.7</v>
      </c>
      <c r="P989" s="571">
        <v>19054.7</v>
      </c>
      <c r="Q989" s="571">
        <v>19936.5</v>
      </c>
      <c r="R989" s="571">
        <v>14653.3</v>
      </c>
      <c r="S989" s="571">
        <v>13731.2</v>
      </c>
      <c r="T989" s="473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6"/>
      <c r="BS989" s="16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  <c r="CP989" s="16"/>
      <c r="CQ989" s="16"/>
      <c r="CR989" s="16"/>
      <c r="CS989" s="16"/>
      <c r="CT989" s="16"/>
      <c r="CU989" s="16"/>
      <c r="CV989" s="16"/>
      <c r="CW989" s="16"/>
      <c r="CX989" s="16"/>
      <c r="CY989" s="16"/>
      <c r="CZ989" s="16"/>
      <c r="DA989" s="16"/>
      <c r="DB989" s="16"/>
      <c r="DC989" s="16"/>
      <c r="DD989" s="16"/>
      <c r="DE989" s="16"/>
      <c r="DF989" s="16"/>
      <c r="DG989" s="16"/>
      <c r="DH989" s="16"/>
      <c r="DI989" s="16"/>
      <c r="DJ989" s="16"/>
      <c r="DK989" s="16"/>
      <c r="DL989" s="16"/>
      <c r="DM989" s="16"/>
      <c r="DN989" s="16"/>
      <c r="DO989" s="16"/>
      <c r="DP989" s="16"/>
      <c r="DQ989" s="16"/>
      <c r="DR989" s="16"/>
      <c r="DS989" s="16"/>
      <c r="DT989" s="16"/>
      <c r="DU989" s="16"/>
      <c r="DV989" s="16"/>
      <c r="DW989" s="16"/>
      <c r="DX989" s="16"/>
      <c r="DY989" s="16"/>
      <c r="DZ989" s="16"/>
      <c r="EA989" s="16"/>
      <c r="EB989" s="16"/>
      <c r="EC989" s="16"/>
      <c r="ED989" s="16"/>
      <c r="EE989" s="16"/>
      <c r="EF989" s="16"/>
    </row>
    <row r="990" spans="1:136" s="1" customFormat="1" ht="90" customHeight="1" x14ac:dyDescent="0.25">
      <c r="A990" s="514"/>
      <c r="B990" s="595"/>
      <c r="C990" s="580"/>
      <c r="D990" s="308" t="s">
        <v>1196</v>
      </c>
      <c r="E990" s="332" t="s">
        <v>178</v>
      </c>
      <c r="F990" s="327">
        <v>41639</v>
      </c>
      <c r="G990" s="311" t="s">
        <v>321</v>
      </c>
      <c r="H990" s="611"/>
      <c r="I990" s="514"/>
      <c r="J990" s="514"/>
      <c r="K990" s="450"/>
      <c r="L990" s="450"/>
      <c r="M990" s="603"/>
      <c r="N990" s="603"/>
      <c r="O990" s="603"/>
      <c r="P990" s="610"/>
      <c r="Q990" s="610"/>
      <c r="R990" s="603"/>
      <c r="S990" s="603"/>
      <c r="T990" s="602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6"/>
      <c r="BS990" s="16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  <c r="CP990" s="16"/>
      <c r="CQ990" s="16"/>
      <c r="CR990" s="16"/>
      <c r="CS990" s="16"/>
      <c r="CT990" s="16"/>
      <c r="CU990" s="16"/>
      <c r="CV990" s="16"/>
      <c r="CW990" s="16"/>
      <c r="CX990" s="16"/>
      <c r="CY990" s="16"/>
      <c r="CZ990" s="16"/>
      <c r="DA990" s="16"/>
      <c r="DB990" s="16"/>
      <c r="DC990" s="16"/>
      <c r="DD990" s="16"/>
      <c r="DE990" s="16"/>
      <c r="DF990" s="16"/>
      <c r="DG990" s="16"/>
      <c r="DH990" s="16"/>
      <c r="DI990" s="16"/>
      <c r="DJ990" s="16"/>
      <c r="DK990" s="16"/>
      <c r="DL990" s="16"/>
      <c r="DM990" s="16"/>
      <c r="DN990" s="16"/>
      <c r="DO990" s="16"/>
      <c r="DP990" s="16"/>
      <c r="DQ990" s="16"/>
      <c r="DR990" s="16"/>
      <c r="DS990" s="16"/>
      <c r="DT990" s="16"/>
      <c r="DU990" s="16"/>
      <c r="DV990" s="16"/>
      <c r="DW990" s="16"/>
      <c r="DX990" s="16"/>
      <c r="DY990" s="16"/>
      <c r="DZ990" s="16"/>
      <c r="EA990" s="16"/>
      <c r="EB990" s="16"/>
      <c r="EC990" s="16"/>
      <c r="ED990" s="16"/>
      <c r="EE990" s="16"/>
      <c r="EF990" s="16"/>
    </row>
    <row r="991" spans="1:136" s="1" customFormat="1" ht="73.2" customHeight="1" x14ac:dyDescent="0.25">
      <c r="A991" s="514"/>
      <c r="B991" s="595"/>
      <c r="C991" s="570"/>
      <c r="D991" s="330" t="s">
        <v>1185</v>
      </c>
      <c r="E991" s="324" t="s">
        <v>181</v>
      </c>
      <c r="F991" s="324" t="s">
        <v>660</v>
      </c>
      <c r="G991" s="303" t="s">
        <v>1186</v>
      </c>
      <c r="H991" s="611"/>
      <c r="I991" s="514"/>
      <c r="J991" s="514"/>
      <c r="K991" s="451"/>
      <c r="L991" s="451"/>
      <c r="M991" s="572"/>
      <c r="N991" s="572"/>
      <c r="O991" s="572"/>
      <c r="P991" s="585"/>
      <c r="Q991" s="585"/>
      <c r="R991" s="572"/>
      <c r="S991" s="572"/>
      <c r="T991" s="474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  <c r="CP991" s="16"/>
      <c r="CQ991" s="16"/>
      <c r="CR991" s="16"/>
      <c r="CS991" s="16"/>
      <c r="CT991" s="16"/>
      <c r="CU991" s="16"/>
      <c r="CV991" s="16"/>
      <c r="CW991" s="16"/>
      <c r="CX991" s="16"/>
      <c r="CY991" s="16"/>
      <c r="CZ991" s="16"/>
      <c r="DA991" s="16"/>
      <c r="DB991" s="16"/>
      <c r="DC991" s="16"/>
      <c r="DD991" s="16"/>
      <c r="DE991" s="16"/>
      <c r="DF991" s="16"/>
      <c r="DG991" s="16"/>
      <c r="DH991" s="16"/>
      <c r="DI991" s="16"/>
      <c r="DJ991" s="16"/>
      <c r="DK991" s="16"/>
      <c r="DL991" s="16"/>
      <c r="DM991" s="16"/>
      <c r="DN991" s="16"/>
      <c r="DO991" s="16"/>
      <c r="DP991" s="16"/>
      <c r="DQ991" s="16"/>
      <c r="DR991" s="16"/>
      <c r="DS991" s="16"/>
      <c r="DT991" s="16"/>
      <c r="DU991" s="16"/>
      <c r="DV991" s="16"/>
      <c r="DW991" s="16"/>
      <c r="DX991" s="16"/>
      <c r="DY991" s="16"/>
      <c r="DZ991" s="16"/>
      <c r="EA991" s="16"/>
      <c r="EB991" s="16"/>
      <c r="EC991" s="16"/>
      <c r="ED991" s="16"/>
      <c r="EE991" s="16"/>
      <c r="EF991" s="16"/>
    </row>
    <row r="992" spans="1:136" s="1" customFormat="1" ht="27.6" x14ac:dyDescent="0.25">
      <c r="A992" s="355"/>
      <c r="B992" s="362"/>
      <c r="C992" s="588" t="s">
        <v>699</v>
      </c>
      <c r="D992" s="589"/>
      <c r="E992" s="589"/>
      <c r="F992" s="589"/>
      <c r="G992" s="590"/>
      <c r="H992" s="298" t="s">
        <v>491</v>
      </c>
      <c r="I992" s="298" t="s">
        <v>322</v>
      </c>
      <c r="J992" s="298" t="s">
        <v>1195</v>
      </c>
      <c r="K992" s="309" t="s">
        <v>690</v>
      </c>
      <c r="L992" s="309"/>
      <c r="M992" s="313">
        <v>16382.4</v>
      </c>
      <c r="N992" s="313">
        <v>16610.7</v>
      </c>
      <c r="O992" s="313">
        <v>16610.7</v>
      </c>
      <c r="P992" s="313">
        <v>19054.7</v>
      </c>
      <c r="Q992" s="313">
        <v>19936.5</v>
      </c>
      <c r="R992" s="313">
        <v>14653.3</v>
      </c>
      <c r="S992" s="313">
        <v>13731.2</v>
      </c>
      <c r="T992" s="333">
        <v>2</v>
      </c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6"/>
      <c r="BS992" s="16"/>
      <c r="BT992" s="16"/>
      <c r="BU992" s="16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6"/>
      <c r="CP992" s="16"/>
      <c r="CQ992" s="16"/>
      <c r="CR992" s="16"/>
      <c r="CS992" s="16"/>
      <c r="CT992" s="16"/>
      <c r="CU992" s="16"/>
      <c r="CV992" s="16"/>
      <c r="CW992" s="16"/>
      <c r="CX992" s="16"/>
      <c r="CY992" s="16"/>
      <c r="CZ992" s="16"/>
      <c r="DA992" s="16"/>
      <c r="DB992" s="16"/>
      <c r="DC992" s="16"/>
      <c r="DD992" s="16"/>
      <c r="DE992" s="16"/>
      <c r="DF992" s="16"/>
      <c r="DG992" s="16"/>
      <c r="DH992" s="16"/>
      <c r="DI992" s="16"/>
      <c r="DJ992" s="16"/>
      <c r="DK992" s="16"/>
      <c r="DL992" s="16"/>
      <c r="DM992" s="16"/>
      <c r="DN992" s="16"/>
      <c r="DO992" s="16"/>
      <c r="DP992" s="16"/>
      <c r="DQ992" s="16"/>
      <c r="DR992" s="16"/>
      <c r="DS992" s="16"/>
      <c r="DT992" s="16"/>
      <c r="DU992" s="16"/>
      <c r="DV992" s="16"/>
      <c r="DW992" s="16"/>
      <c r="DX992" s="16"/>
      <c r="DY992" s="16"/>
      <c r="DZ992" s="16"/>
      <c r="EA992" s="16"/>
      <c r="EB992" s="16"/>
      <c r="EC992" s="16"/>
      <c r="ED992" s="16"/>
      <c r="EE992" s="16"/>
      <c r="EF992" s="16"/>
    </row>
    <row r="993" spans="1:136" s="1" customFormat="1" ht="54" x14ac:dyDescent="0.25">
      <c r="A993" s="514" t="s">
        <v>1181</v>
      </c>
      <c r="B993" s="595" t="s">
        <v>1197</v>
      </c>
      <c r="C993" s="569" t="s">
        <v>1193</v>
      </c>
      <c r="D993" s="305" t="s">
        <v>1194</v>
      </c>
      <c r="E993" s="331" t="s">
        <v>181</v>
      </c>
      <c r="F993" s="329">
        <v>41719</v>
      </c>
      <c r="G993" s="310" t="s">
        <v>321</v>
      </c>
      <c r="H993" s="449" t="s">
        <v>491</v>
      </c>
      <c r="I993" s="449" t="s">
        <v>322</v>
      </c>
      <c r="J993" s="449" t="s">
        <v>1195</v>
      </c>
      <c r="K993" s="449"/>
      <c r="L993" s="449"/>
      <c r="M993" s="571">
        <v>931.4</v>
      </c>
      <c r="N993" s="571">
        <v>1816.3</v>
      </c>
      <c r="O993" s="571">
        <v>1816.3</v>
      </c>
      <c r="P993" s="571">
        <v>1145.0999999999999</v>
      </c>
      <c r="Q993" s="571">
        <v>1020.7</v>
      </c>
      <c r="R993" s="571">
        <v>630</v>
      </c>
      <c r="S993" s="571"/>
      <c r="T993" s="473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6"/>
      <c r="BS993" s="16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  <c r="CP993" s="16"/>
      <c r="CQ993" s="16"/>
      <c r="CR993" s="16"/>
      <c r="CS993" s="16"/>
      <c r="CT993" s="16"/>
      <c r="CU993" s="16"/>
      <c r="CV993" s="16"/>
      <c r="CW993" s="16"/>
      <c r="CX993" s="16"/>
      <c r="CY993" s="16"/>
      <c r="CZ993" s="16"/>
      <c r="DA993" s="16"/>
      <c r="DB993" s="16"/>
      <c r="DC993" s="16"/>
      <c r="DD993" s="16"/>
      <c r="DE993" s="16"/>
      <c r="DF993" s="16"/>
      <c r="DG993" s="16"/>
      <c r="DH993" s="16"/>
      <c r="DI993" s="16"/>
      <c r="DJ993" s="16"/>
      <c r="DK993" s="16"/>
      <c r="DL993" s="16"/>
      <c r="DM993" s="16"/>
      <c r="DN993" s="16"/>
      <c r="DO993" s="16"/>
      <c r="DP993" s="16"/>
      <c r="DQ993" s="16"/>
      <c r="DR993" s="16"/>
      <c r="DS993" s="16"/>
      <c r="DT993" s="16"/>
      <c r="DU993" s="16"/>
      <c r="DV993" s="16"/>
      <c r="DW993" s="16"/>
      <c r="DX993" s="16"/>
      <c r="DY993" s="16"/>
      <c r="DZ993" s="16"/>
      <c r="EA993" s="16"/>
      <c r="EB993" s="16"/>
      <c r="EC993" s="16"/>
      <c r="ED993" s="16"/>
      <c r="EE993" s="16"/>
      <c r="EF993" s="16"/>
    </row>
    <row r="994" spans="1:136" s="1" customFormat="1" ht="84.6" customHeight="1" x14ac:dyDescent="0.25">
      <c r="A994" s="514"/>
      <c r="B994" s="595"/>
      <c r="C994" s="580"/>
      <c r="D994" s="308" t="s">
        <v>1198</v>
      </c>
      <c r="E994" s="332" t="s">
        <v>178</v>
      </c>
      <c r="F994" s="327">
        <v>41639</v>
      </c>
      <c r="G994" s="311" t="s">
        <v>321</v>
      </c>
      <c r="H994" s="450"/>
      <c r="I994" s="450"/>
      <c r="J994" s="450"/>
      <c r="K994" s="450"/>
      <c r="L994" s="450"/>
      <c r="M994" s="603"/>
      <c r="N994" s="603"/>
      <c r="O994" s="603"/>
      <c r="P994" s="610"/>
      <c r="Q994" s="610"/>
      <c r="R994" s="603"/>
      <c r="S994" s="603"/>
      <c r="T994" s="602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  <c r="BS994" s="16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6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  <c r="DC994" s="16"/>
      <c r="DD994" s="16"/>
      <c r="DE994" s="16"/>
      <c r="DF994" s="16"/>
      <c r="DG994" s="16"/>
      <c r="DH994" s="16"/>
      <c r="DI994" s="16"/>
      <c r="DJ994" s="16"/>
      <c r="DK994" s="16"/>
      <c r="DL994" s="16"/>
      <c r="DM994" s="16"/>
      <c r="DN994" s="16"/>
      <c r="DO994" s="16"/>
      <c r="DP994" s="16"/>
      <c r="DQ994" s="16"/>
      <c r="DR994" s="16"/>
      <c r="DS994" s="16"/>
      <c r="DT994" s="16"/>
      <c r="DU994" s="16"/>
      <c r="DV994" s="16"/>
      <c r="DW994" s="16"/>
      <c r="DX994" s="16"/>
      <c r="DY994" s="16"/>
      <c r="DZ994" s="16"/>
      <c r="EA994" s="16"/>
      <c r="EB994" s="16"/>
      <c r="EC994" s="16"/>
      <c r="ED994" s="16"/>
      <c r="EE994" s="16"/>
      <c r="EF994" s="16"/>
    </row>
    <row r="995" spans="1:136" s="1" customFormat="1" ht="71.400000000000006" customHeight="1" x14ac:dyDescent="0.25">
      <c r="A995" s="514"/>
      <c r="B995" s="595"/>
      <c r="C995" s="570"/>
      <c r="D995" s="330" t="s">
        <v>1185</v>
      </c>
      <c r="E995" s="324" t="s">
        <v>181</v>
      </c>
      <c r="F995" s="324" t="s">
        <v>660</v>
      </c>
      <c r="G995" s="303" t="s">
        <v>1186</v>
      </c>
      <c r="H995" s="451"/>
      <c r="I995" s="451"/>
      <c r="J995" s="451"/>
      <c r="K995" s="451"/>
      <c r="L995" s="451"/>
      <c r="M995" s="572"/>
      <c r="N995" s="572"/>
      <c r="O995" s="572"/>
      <c r="P995" s="585"/>
      <c r="Q995" s="585"/>
      <c r="R995" s="572"/>
      <c r="S995" s="572"/>
      <c r="T995" s="474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  <c r="BS995" s="16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6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  <c r="DC995" s="16"/>
      <c r="DD995" s="16"/>
      <c r="DE995" s="16"/>
      <c r="DF995" s="16"/>
      <c r="DG995" s="16"/>
      <c r="DH995" s="16"/>
      <c r="DI995" s="16"/>
      <c r="DJ995" s="16"/>
      <c r="DK995" s="16"/>
      <c r="DL995" s="16"/>
      <c r="DM995" s="16"/>
      <c r="DN995" s="16"/>
      <c r="DO995" s="16"/>
      <c r="DP995" s="16"/>
      <c r="DQ995" s="16"/>
      <c r="DR995" s="16"/>
      <c r="DS995" s="16"/>
      <c r="DT995" s="16"/>
      <c r="DU995" s="16"/>
      <c r="DV995" s="16"/>
      <c r="DW995" s="16"/>
      <c r="DX995" s="16"/>
      <c r="DY995" s="16"/>
      <c r="DZ995" s="16"/>
      <c r="EA995" s="16"/>
      <c r="EB995" s="16"/>
      <c r="EC995" s="16"/>
      <c r="ED995" s="16"/>
      <c r="EE995" s="16"/>
      <c r="EF995" s="16"/>
    </row>
    <row r="996" spans="1:136" s="1" customFormat="1" ht="27.6" x14ac:dyDescent="0.25">
      <c r="A996" s="355"/>
      <c r="B996" s="362"/>
      <c r="C996" s="553" t="s">
        <v>698</v>
      </c>
      <c r="D996" s="553"/>
      <c r="E996" s="553"/>
      <c r="F996" s="553"/>
      <c r="G996" s="553"/>
      <c r="H996" s="337" t="s">
        <v>491</v>
      </c>
      <c r="I996" s="337" t="s">
        <v>322</v>
      </c>
      <c r="J996" s="337" t="s">
        <v>1195</v>
      </c>
      <c r="K996" s="309" t="s">
        <v>65</v>
      </c>
      <c r="L996" s="309"/>
      <c r="M996" s="313">
        <v>931.4</v>
      </c>
      <c r="N996" s="313">
        <v>1816.3</v>
      </c>
      <c r="O996" s="313">
        <v>1816.3</v>
      </c>
      <c r="P996" s="313">
        <v>1145.0999999999999</v>
      </c>
      <c r="Q996" s="313">
        <v>1020.7</v>
      </c>
      <c r="R996" s="313">
        <v>630</v>
      </c>
      <c r="S996" s="313"/>
      <c r="T996" s="333">
        <v>2</v>
      </c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6"/>
      <c r="BS996" s="16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  <c r="CP996" s="16"/>
      <c r="CQ996" s="16"/>
      <c r="CR996" s="16"/>
      <c r="CS996" s="16"/>
      <c r="CT996" s="16"/>
      <c r="CU996" s="16"/>
      <c r="CV996" s="16"/>
      <c r="CW996" s="16"/>
      <c r="CX996" s="16"/>
      <c r="CY996" s="16"/>
      <c r="CZ996" s="16"/>
      <c r="DA996" s="16"/>
      <c r="DB996" s="16"/>
      <c r="DC996" s="16"/>
      <c r="DD996" s="16"/>
      <c r="DE996" s="16"/>
      <c r="DF996" s="16"/>
      <c r="DG996" s="16"/>
      <c r="DH996" s="16"/>
      <c r="DI996" s="16"/>
      <c r="DJ996" s="16"/>
      <c r="DK996" s="16"/>
      <c r="DL996" s="16"/>
      <c r="DM996" s="16"/>
      <c r="DN996" s="16"/>
      <c r="DO996" s="16"/>
      <c r="DP996" s="16"/>
      <c r="DQ996" s="16"/>
      <c r="DR996" s="16"/>
      <c r="DS996" s="16"/>
      <c r="DT996" s="16"/>
      <c r="DU996" s="16"/>
      <c r="DV996" s="16"/>
      <c r="DW996" s="16"/>
      <c r="DX996" s="16"/>
      <c r="DY996" s="16"/>
      <c r="DZ996" s="16"/>
      <c r="EA996" s="16"/>
      <c r="EB996" s="16"/>
      <c r="EC996" s="16"/>
      <c r="ED996" s="16"/>
      <c r="EE996" s="16"/>
      <c r="EF996" s="16"/>
    </row>
    <row r="997" spans="1:136" s="1" customFormat="1" ht="66" x14ac:dyDescent="0.25">
      <c r="A997" s="298" t="s">
        <v>1181</v>
      </c>
      <c r="B997" s="298" t="s">
        <v>1199</v>
      </c>
      <c r="C997" s="371" t="s">
        <v>1200</v>
      </c>
      <c r="D997" s="336" t="s">
        <v>1371</v>
      </c>
      <c r="E997" s="334" t="s">
        <v>181</v>
      </c>
      <c r="F997" s="324" t="s">
        <v>660</v>
      </c>
      <c r="G997" s="303" t="s">
        <v>1186</v>
      </c>
      <c r="H997" s="309" t="s">
        <v>323</v>
      </c>
      <c r="I997" s="309" t="s">
        <v>8</v>
      </c>
      <c r="J997" s="309" t="s">
        <v>1201</v>
      </c>
      <c r="K997" s="309"/>
      <c r="L997" s="309"/>
      <c r="M997" s="313"/>
      <c r="N997" s="313"/>
      <c r="O997" s="313"/>
      <c r="P997" s="313"/>
      <c r="Q997" s="313"/>
      <c r="R997" s="313"/>
      <c r="S997" s="313"/>
      <c r="T997" s="333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6"/>
      <c r="BS997" s="16"/>
      <c r="BT997" s="16"/>
      <c r="BU997" s="16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6"/>
      <c r="CP997" s="16"/>
      <c r="CQ997" s="16"/>
      <c r="CR997" s="16"/>
      <c r="CS997" s="16"/>
      <c r="CT997" s="16"/>
      <c r="CU997" s="16"/>
      <c r="CV997" s="16"/>
      <c r="CW997" s="16"/>
      <c r="CX997" s="16"/>
      <c r="CY997" s="16"/>
      <c r="CZ997" s="16"/>
      <c r="DA997" s="16"/>
      <c r="DB997" s="16"/>
      <c r="DC997" s="16"/>
      <c r="DD997" s="16"/>
      <c r="DE997" s="16"/>
      <c r="DF997" s="16"/>
      <c r="DG997" s="16"/>
      <c r="DH997" s="16"/>
      <c r="DI997" s="16"/>
      <c r="DJ997" s="16"/>
      <c r="DK997" s="16"/>
      <c r="DL997" s="16"/>
      <c r="DM997" s="16"/>
      <c r="DN997" s="16"/>
      <c r="DO997" s="16"/>
      <c r="DP997" s="16"/>
      <c r="DQ997" s="16"/>
      <c r="DR997" s="16"/>
      <c r="DS997" s="16"/>
      <c r="DT997" s="16"/>
      <c r="DU997" s="16"/>
      <c r="DV997" s="16"/>
      <c r="DW997" s="16"/>
      <c r="DX997" s="16"/>
      <c r="DY997" s="16"/>
      <c r="DZ997" s="16"/>
      <c r="EA997" s="16"/>
      <c r="EB997" s="16"/>
      <c r="EC997" s="16"/>
      <c r="ED997" s="16"/>
      <c r="EE997" s="16"/>
      <c r="EF997" s="16"/>
    </row>
    <row r="998" spans="1:136" s="1" customFormat="1" ht="25.8" customHeight="1" x14ac:dyDescent="0.25">
      <c r="A998" s="587"/>
      <c r="B998" s="576"/>
      <c r="C998" s="553" t="s">
        <v>698</v>
      </c>
      <c r="D998" s="553"/>
      <c r="E998" s="553"/>
      <c r="F998" s="553"/>
      <c r="G998" s="553"/>
      <c r="H998" s="309" t="s">
        <v>323</v>
      </c>
      <c r="I998" s="309" t="s">
        <v>8</v>
      </c>
      <c r="J998" s="309" t="s">
        <v>1201</v>
      </c>
      <c r="K998" s="309" t="s">
        <v>65</v>
      </c>
      <c r="L998" s="309"/>
      <c r="M998" s="313"/>
      <c r="N998" s="313"/>
      <c r="O998" s="313"/>
      <c r="P998" s="313"/>
      <c r="Q998" s="313"/>
      <c r="R998" s="313"/>
      <c r="S998" s="313"/>
      <c r="T998" s="333">
        <v>3</v>
      </c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6"/>
      <c r="BS998" s="16"/>
      <c r="BT998" s="16"/>
      <c r="BU998" s="16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6"/>
      <c r="CP998" s="16"/>
      <c r="CQ998" s="16"/>
      <c r="CR998" s="16"/>
      <c r="CS998" s="16"/>
      <c r="CT998" s="16"/>
      <c r="CU998" s="16"/>
      <c r="CV998" s="16"/>
      <c r="CW998" s="16"/>
      <c r="CX998" s="16"/>
      <c r="CY998" s="16"/>
      <c r="CZ998" s="16"/>
      <c r="DA998" s="16"/>
      <c r="DB998" s="16"/>
      <c r="DC998" s="16"/>
      <c r="DD998" s="16"/>
      <c r="DE998" s="16"/>
      <c r="DF998" s="16"/>
      <c r="DG998" s="16"/>
      <c r="DH998" s="16"/>
      <c r="DI998" s="16"/>
      <c r="DJ998" s="16"/>
      <c r="DK998" s="16"/>
      <c r="DL998" s="16"/>
      <c r="DM998" s="16"/>
      <c r="DN998" s="16"/>
      <c r="DO998" s="16"/>
      <c r="DP998" s="16"/>
      <c r="DQ998" s="16"/>
      <c r="DR998" s="16"/>
      <c r="DS998" s="16"/>
      <c r="DT998" s="16"/>
      <c r="DU998" s="16"/>
      <c r="DV998" s="16"/>
      <c r="DW998" s="16"/>
      <c r="DX998" s="16"/>
      <c r="DY998" s="16"/>
      <c r="DZ998" s="16"/>
      <c r="EA998" s="16"/>
      <c r="EB998" s="16"/>
      <c r="EC998" s="16"/>
      <c r="ED998" s="16"/>
      <c r="EE998" s="16"/>
      <c r="EF998" s="16"/>
    </row>
    <row r="999" spans="1:136" s="1" customFormat="1" ht="66" x14ac:dyDescent="0.25">
      <c r="A999" s="449" t="s">
        <v>1181</v>
      </c>
      <c r="B999" s="564" t="s">
        <v>1199</v>
      </c>
      <c r="C999" s="354" t="s">
        <v>1202</v>
      </c>
      <c r="D999" s="336" t="s">
        <v>1372</v>
      </c>
      <c r="E999" s="334" t="s">
        <v>181</v>
      </c>
      <c r="F999" s="324" t="s">
        <v>660</v>
      </c>
      <c r="G999" s="303" t="s">
        <v>1186</v>
      </c>
      <c r="H999" s="309" t="s">
        <v>491</v>
      </c>
      <c r="I999" s="309" t="s">
        <v>491</v>
      </c>
      <c r="J999" s="309" t="s">
        <v>1203</v>
      </c>
      <c r="K999" s="309"/>
      <c r="L999" s="309"/>
      <c r="M999" s="313"/>
      <c r="N999" s="313">
        <v>30</v>
      </c>
      <c r="O999" s="313">
        <v>30</v>
      </c>
      <c r="P999" s="313"/>
      <c r="Q999" s="313"/>
      <c r="R999" s="313"/>
      <c r="S999" s="313"/>
      <c r="T999" s="333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6"/>
      <c r="BS999" s="16"/>
      <c r="BT999" s="16"/>
      <c r="BU999" s="16"/>
      <c r="BV999" s="16"/>
      <c r="BW999" s="16"/>
      <c r="BX999" s="16"/>
      <c r="BY999" s="16"/>
      <c r="BZ999" s="16"/>
      <c r="CA999" s="16"/>
      <c r="CB999" s="16"/>
      <c r="CC999" s="16"/>
      <c r="CD999" s="16"/>
      <c r="CE999" s="16"/>
      <c r="CF999" s="16"/>
      <c r="CG999" s="16"/>
      <c r="CH999" s="16"/>
      <c r="CI999" s="16"/>
      <c r="CJ999" s="16"/>
      <c r="CK999" s="16"/>
      <c r="CL999" s="16"/>
      <c r="CM999" s="16"/>
      <c r="CN999" s="16"/>
      <c r="CO999" s="16"/>
      <c r="CP999" s="16"/>
      <c r="CQ999" s="16"/>
      <c r="CR999" s="16"/>
      <c r="CS999" s="16"/>
      <c r="CT999" s="16"/>
      <c r="CU999" s="16"/>
      <c r="CV999" s="16"/>
      <c r="CW999" s="16"/>
      <c r="CX999" s="16"/>
      <c r="CY999" s="16"/>
      <c r="CZ999" s="16"/>
      <c r="DA999" s="16"/>
      <c r="DB999" s="16"/>
      <c r="DC999" s="16"/>
      <c r="DD999" s="16"/>
      <c r="DE999" s="16"/>
      <c r="DF999" s="16"/>
      <c r="DG999" s="16"/>
      <c r="DH999" s="16"/>
      <c r="DI999" s="16"/>
      <c r="DJ999" s="16"/>
      <c r="DK999" s="16"/>
      <c r="DL999" s="16"/>
      <c r="DM999" s="16"/>
      <c r="DN999" s="16"/>
      <c r="DO999" s="16"/>
      <c r="DP999" s="16"/>
      <c r="DQ999" s="16"/>
      <c r="DR999" s="16"/>
      <c r="DS999" s="16"/>
      <c r="DT999" s="16"/>
      <c r="DU999" s="16"/>
      <c r="DV999" s="16"/>
      <c r="DW999" s="16"/>
      <c r="DX999" s="16"/>
      <c r="DY999" s="16"/>
      <c r="DZ999" s="16"/>
      <c r="EA999" s="16"/>
      <c r="EB999" s="16"/>
      <c r="EC999" s="16"/>
      <c r="ED999" s="16"/>
      <c r="EE999" s="16"/>
      <c r="EF999" s="16"/>
    </row>
    <row r="1000" spans="1:136" s="1" customFormat="1" ht="25.8" customHeight="1" x14ac:dyDescent="0.25">
      <c r="A1000" s="451"/>
      <c r="B1000" s="578"/>
      <c r="C1000" s="553" t="s">
        <v>698</v>
      </c>
      <c r="D1000" s="553"/>
      <c r="E1000" s="553"/>
      <c r="F1000" s="553"/>
      <c r="G1000" s="553"/>
      <c r="H1000" s="309" t="s">
        <v>491</v>
      </c>
      <c r="I1000" s="309" t="s">
        <v>491</v>
      </c>
      <c r="J1000" s="309" t="s">
        <v>1203</v>
      </c>
      <c r="K1000" s="309" t="s">
        <v>65</v>
      </c>
      <c r="L1000" s="309"/>
      <c r="M1000" s="313"/>
      <c r="N1000" s="313">
        <v>30</v>
      </c>
      <c r="O1000" s="313">
        <v>30</v>
      </c>
      <c r="P1000" s="313"/>
      <c r="Q1000" s="313"/>
      <c r="R1000" s="313"/>
      <c r="S1000" s="313"/>
      <c r="T1000" s="333">
        <v>3</v>
      </c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R1000" s="16"/>
      <c r="BS1000" s="16"/>
      <c r="BT1000" s="16"/>
      <c r="BU1000" s="16"/>
      <c r="BV1000" s="16"/>
      <c r="BW1000" s="16"/>
      <c r="BX1000" s="16"/>
      <c r="BY1000" s="16"/>
      <c r="BZ1000" s="16"/>
      <c r="CA1000" s="16"/>
      <c r="CB1000" s="16"/>
      <c r="CC1000" s="16"/>
      <c r="CD1000" s="16"/>
      <c r="CE1000" s="16"/>
      <c r="CF1000" s="16"/>
      <c r="CG1000" s="16"/>
      <c r="CH1000" s="16"/>
      <c r="CI1000" s="16"/>
      <c r="CJ1000" s="16"/>
      <c r="CK1000" s="16"/>
      <c r="CL1000" s="16"/>
      <c r="CM1000" s="16"/>
      <c r="CN1000" s="16"/>
      <c r="CO1000" s="16"/>
      <c r="CP1000" s="16"/>
      <c r="CQ1000" s="16"/>
      <c r="CR1000" s="16"/>
      <c r="CS1000" s="16"/>
      <c r="CT1000" s="16"/>
      <c r="CU1000" s="16"/>
      <c r="CV1000" s="16"/>
      <c r="CW1000" s="16"/>
      <c r="CX1000" s="16"/>
      <c r="CY1000" s="16"/>
      <c r="CZ1000" s="16"/>
      <c r="DA1000" s="16"/>
      <c r="DB1000" s="16"/>
      <c r="DC1000" s="16"/>
      <c r="DD1000" s="16"/>
      <c r="DE1000" s="16"/>
      <c r="DF1000" s="16"/>
      <c r="DG1000" s="16"/>
      <c r="DH1000" s="16"/>
      <c r="DI1000" s="16"/>
      <c r="DJ1000" s="16"/>
      <c r="DK1000" s="16"/>
      <c r="DL1000" s="16"/>
      <c r="DM1000" s="16"/>
      <c r="DN1000" s="16"/>
      <c r="DO1000" s="16"/>
      <c r="DP1000" s="16"/>
      <c r="DQ1000" s="16"/>
      <c r="DR1000" s="16"/>
      <c r="DS1000" s="16"/>
      <c r="DT1000" s="16"/>
      <c r="DU1000" s="16"/>
      <c r="DV1000" s="16"/>
      <c r="DW1000" s="16"/>
      <c r="DX1000" s="16"/>
      <c r="DY1000" s="16"/>
      <c r="DZ1000" s="16"/>
      <c r="EA1000" s="16"/>
      <c r="EB1000" s="16"/>
      <c r="EC1000" s="16"/>
      <c r="ED1000" s="16"/>
      <c r="EE1000" s="16"/>
      <c r="EF1000" s="16"/>
    </row>
    <row r="1001" spans="1:136" s="1" customFormat="1" ht="73.2" customHeight="1" x14ac:dyDescent="0.25">
      <c r="A1001" s="298" t="s">
        <v>1181</v>
      </c>
      <c r="B1001" s="363" t="s">
        <v>1204</v>
      </c>
      <c r="C1001" s="354" t="s">
        <v>1200</v>
      </c>
      <c r="D1001" s="336" t="s">
        <v>1372</v>
      </c>
      <c r="E1001" s="334" t="s">
        <v>181</v>
      </c>
      <c r="F1001" s="324" t="s">
        <v>660</v>
      </c>
      <c r="G1001" s="303" t="s">
        <v>1186</v>
      </c>
      <c r="H1001" s="309" t="s">
        <v>1205</v>
      </c>
      <c r="I1001" s="309" t="s">
        <v>1206</v>
      </c>
      <c r="J1001" s="309" t="s">
        <v>1207</v>
      </c>
      <c r="K1001" s="309"/>
      <c r="L1001" s="309"/>
      <c r="M1001" s="313"/>
      <c r="N1001" s="313"/>
      <c r="O1001" s="313"/>
      <c r="P1001" s="313"/>
      <c r="Q1001" s="313"/>
      <c r="R1001" s="313"/>
      <c r="S1001" s="313"/>
      <c r="T1001" s="333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  <c r="BR1001" s="16"/>
      <c r="BS1001" s="16"/>
      <c r="BT1001" s="16"/>
      <c r="BU1001" s="16"/>
      <c r="BV1001" s="16"/>
      <c r="BW1001" s="16"/>
      <c r="BX1001" s="16"/>
      <c r="BY1001" s="16"/>
      <c r="BZ1001" s="16"/>
      <c r="CA1001" s="16"/>
      <c r="CB1001" s="16"/>
      <c r="CC1001" s="16"/>
      <c r="CD1001" s="16"/>
      <c r="CE1001" s="16"/>
      <c r="CF1001" s="16"/>
      <c r="CG1001" s="16"/>
      <c r="CH1001" s="16"/>
      <c r="CI1001" s="16"/>
      <c r="CJ1001" s="16"/>
      <c r="CK1001" s="16"/>
      <c r="CL1001" s="16"/>
      <c r="CM1001" s="16"/>
      <c r="CN1001" s="16"/>
      <c r="CO1001" s="16"/>
      <c r="CP1001" s="16"/>
      <c r="CQ1001" s="16"/>
      <c r="CR1001" s="16"/>
      <c r="CS1001" s="16"/>
      <c r="CT1001" s="16"/>
      <c r="CU1001" s="16"/>
      <c r="CV1001" s="16"/>
      <c r="CW1001" s="16"/>
      <c r="CX1001" s="16"/>
      <c r="CY1001" s="16"/>
      <c r="CZ1001" s="16"/>
      <c r="DA1001" s="16"/>
      <c r="DB1001" s="16"/>
      <c r="DC1001" s="16"/>
      <c r="DD1001" s="16"/>
      <c r="DE1001" s="16"/>
      <c r="DF1001" s="16"/>
      <c r="DG1001" s="16"/>
      <c r="DH1001" s="16"/>
      <c r="DI1001" s="16"/>
      <c r="DJ1001" s="16"/>
      <c r="DK1001" s="16"/>
      <c r="DL1001" s="16"/>
      <c r="DM1001" s="16"/>
      <c r="DN1001" s="16"/>
      <c r="DO1001" s="16"/>
      <c r="DP1001" s="16"/>
      <c r="DQ1001" s="16"/>
      <c r="DR1001" s="16"/>
      <c r="DS1001" s="16"/>
      <c r="DT1001" s="16"/>
      <c r="DU1001" s="16"/>
      <c r="DV1001" s="16"/>
      <c r="DW1001" s="16"/>
      <c r="DX1001" s="16"/>
      <c r="DY1001" s="16"/>
      <c r="DZ1001" s="16"/>
      <c r="EA1001" s="16"/>
      <c r="EB1001" s="16"/>
      <c r="EC1001" s="16"/>
      <c r="ED1001" s="16"/>
      <c r="EE1001" s="16"/>
      <c r="EF1001" s="16"/>
    </row>
    <row r="1002" spans="1:136" s="1" customFormat="1" ht="31.2" customHeight="1" x14ac:dyDescent="0.25">
      <c r="A1002" s="355"/>
      <c r="B1002" s="356"/>
      <c r="C1002" s="553" t="s">
        <v>698</v>
      </c>
      <c r="D1002" s="553"/>
      <c r="E1002" s="553"/>
      <c r="F1002" s="553"/>
      <c r="G1002" s="553"/>
      <c r="H1002" s="309" t="s">
        <v>1205</v>
      </c>
      <c r="I1002" s="309" t="s">
        <v>1206</v>
      </c>
      <c r="J1002" s="309" t="s">
        <v>1208</v>
      </c>
      <c r="K1002" s="309" t="s">
        <v>65</v>
      </c>
      <c r="L1002" s="309"/>
      <c r="M1002" s="313"/>
      <c r="N1002" s="313"/>
      <c r="O1002" s="313"/>
      <c r="P1002" s="313"/>
      <c r="Q1002" s="313"/>
      <c r="R1002" s="313"/>
      <c r="S1002" s="313"/>
      <c r="T1002" s="333">
        <v>3</v>
      </c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  <c r="AT1002" s="16"/>
      <c r="AU1002" s="16"/>
      <c r="AV1002" s="16"/>
      <c r="AW1002" s="16"/>
      <c r="AX1002" s="16"/>
      <c r="AY1002" s="16"/>
      <c r="AZ1002" s="16"/>
      <c r="BA1002" s="16"/>
      <c r="BB1002" s="16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  <c r="BR1002" s="16"/>
      <c r="BS1002" s="16"/>
      <c r="BT1002" s="16"/>
      <c r="BU1002" s="16"/>
      <c r="BV1002" s="16"/>
      <c r="BW1002" s="16"/>
      <c r="BX1002" s="16"/>
      <c r="BY1002" s="16"/>
      <c r="BZ1002" s="16"/>
      <c r="CA1002" s="16"/>
      <c r="CB1002" s="16"/>
      <c r="CC1002" s="16"/>
      <c r="CD1002" s="16"/>
      <c r="CE1002" s="16"/>
      <c r="CF1002" s="16"/>
      <c r="CG1002" s="16"/>
      <c r="CH1002" s="16"/>
      <c r="CI1002" s="16"/>
      <c r="CJ1002" s="16"/>
      <c r="CK1002" s="16"/>
      <c r="CL1002" s="16"/>
      <c r="CM1002" s="16"/>
      <c r="CN1002" s="16"/>
      <c r="CO1002" s="16"/>
      <c r="CP1002" s="16"/>
      <c r="CQ1002" s="16"/>
      <c r="CR1002" s="16"/>
      <c r="CS1002" s="16"/>
      <c r="CT1002" s="16"/>
      <c r="CU1002" s="16"/>
      <c r="CV1002" s="16"/>
      <c r="CW1002" s="16"/>
      <c r="CX1002" s="16"/>
      <c r="CY1002" s="16"/>
      <c r="CZ1002" s="16"/>
      <c r="DA1002" s="16"/>
      <c r="DB1002" s="16"/>
      <c r="DC1002" s="16"/>
      <c r="DD1002" s="16"/>
      <c r="DE1002" s="16"/>
      <c r="DF1002" s="16"/>
      <c r="DG1002" s="16"/>
      <c r="DH1002" s="16"/>
      <c r="DI1002" s="16"/>
      <c r="DJ1002" s="16"/>
      <c r="DK1002" s="16"/>
      <c r="DL1002" s="16"/>
      <c r="DM1002" s="16"/>
      <c r="DN1002" s="16"/>
      <c r="DO1002" s="16"/>
      <c r="DP1002" s="16"/>
      <c r="DQ1002" s="16"/>
      <c r="DR1002" s="16"/>
      <c r="DS1002" s="16"/>
      <c r="DT1002" s="16"/>
      <c r="DU1002" s="16"/>
      <c r="DV1002" s="16"/>
      <c r="DW1002" s="16"/>
      <c r="DX1002" s="16"/>
      <c r="DY1002" s="16"/>
      <c r="DZ1002" s="16"/>
      <c r="EA1002" s="16"/>
      <c r="EB1002" s="16"/>
      <c r="EC1002" s="16"/>
      <c r="ED1002" s="16"/>
      <c r="EE1002" s="16"/>
      <c r="EF1002" s="16"/>
    </row>
    <row r="1003" spans="1:136" s="1" customFormat="1" ht="66" customHeight="1" x14ac:dyDescent="0.25">
      <c r="A1003" s="514" t="s">
        <v>1181</v>
      </c>
      <c r="B1003" s="564" t="s">
        <v>1209</v>
      </c>
      <c r="C1003" s="569" t="s">
        <v>1210</v>
      </c>
      <c r="D1003" s="300" t="s">
        <v>1185</v>
      </c>
      <c r="E1003" s="301" t="s">
        <v>181</v>
      </c>
      <c r="F1003" s="301" t="s">
        <v>660</v>
      </c>
      <c r="G1003" s="301" t="s">
        <v>1186</v>
      </c>
      <c r="H1003" s="449" t="s">
        <v>305</v>
      </c>
      <c r="I1003" s="449" t="s">
        <v>322</v>
      </c>
      <c r="J1003" s="449" t="s">
        <v>1211</v>
      </c>
      <c r="K1003" s="449"/>
      <c r="L1003" s="449"/>
      <c r="M1003" s="571"/>
      <c r="N1003" s="571">
        <v>100</v>
      </c>
      <c r="O1003" s="571">
        <v>100</v>
      </c>
      <c r="P1003" s="571">
        <v>100</v>
      </c>
      <c r="Q1003" s="571"/>
      <c r="R1003" s="571"/>
      <c r="S1003" s="571"/>
      <c r="T1003" s="473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  <c r="AX1003" s="16"/>
      <c r="AY1003" s="16"/>
      <c r="AZ1003" s="16"/>
      <c r="BA1003" s="16"/>
      <c r="BB1003" s="16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  <c r="BR1003" s="16"/>
      <c r="BS1003" s="16"/>
      <c r="BT1003" s="16"/>
      <c r="BU1003" s="16"/>
      <c r="BV1003" s="16"/>
      <c r="BW1003" s="16"/>
      <c r="BX1003" s="16"/>
      <c r="BY1003" s="16"/>
      <c r="BZ1003" s="16"/>
      <c r="CA1003" s="16"/>
      <c r="CB1003" s="16"/>
      <c r="CC1003" s="16"/>
      <c r="CD1003" s="16"/>
      <c r="CE1003" s="16"/>
      <c r="CF1003" s="16"/>
      <c r="CG1003" s="16"/>
      <c r="CH1003" s="16"/>
      <c r="CI1003" s="16"/>
      <c r="CJ1003" s="16"/>
      <c r="CK1003" s="16"/>
      <c r="CL1003" s="16"/>
      <c r="CM1003" s="16"/>
      <c r="CN1003" s="16"/>
      <c r="CO1003" s="16"/>
      <c r="CP1003" s="16"/>
      <c r="CQ1003" s="16"/>
      <c r="CR1003" s="16"/>
      <c r="CS1003" s="16"/>
      <c r="CT1003" s="16"/>
      <c r="CU1003" s="16"/>
      <c r="CV1003" s="16"/>
      <c r="CW1003" s="16"/>
      <c r="CX1003" s="16"/>
      <c r="CY1003" s="16"/>
      <c r="CZ1003" s="16"/>
      <c r="DA1003" s="16"/>
      <c r="DB1003" s="16"/>
      <c r="DC1003" s="16"/>
      <c r="DD1003" s="16"/>
      <c r="DE1003" s="16"/>
      <c r="DF1003" s="16"/>
      <c r="DG1003" s="16"/>
      <c r="DH1003" s="16"/>
      <c r="DI1003" s="16"/>
      <c r="DJ1003" s="16"/>
      <c r="DK1003" s="16"/>
      <c r="DL1003" s="16"/>
      <c r="DM1003" s="16"/>
      <c r="DN1003" s="16"/>
      <c r="DO1003" s="16"/>
      <c r="DP1003" s="16"/>
      <c r="DQ1003" s="16"/>
      <c r="DR1003" s="16"/>
      <c r="DS1003" s="16"/>
      <c r="DT1003" s="16"/>
      <c r="DU1003" s="16"/>
      <c r="DV1003" s="16"/>
      <c r="DW1003" s="16"/>
      <c r="DX1003" s="16"/>
      <c r="DY1003" s="16"/>
      <c r="DZ1003" s="16"/>
      <c r="EA1003" s="16"/>
      <c r="EB1003" s="16"/>
      <c r="EC1003" s="16"/>
      <c r="ED1003" s="16"/>
      <c r="EE1003" s="16"/>
      <c r="EF1003" s="16"/>
    </row>
    <row r="1004" spans="1:136" s="1" customFormat="1" ht="127.2" customHeight="1" x14ac:dyDescent="0.25">
      <c r="A1004" s="514"/>
      <c r="B1004" s="578"/>
      <c r="C1004" s="570"/>
      <c r="D1004" s="373" t="s">
        <v>1212</v>
      </c>
      <c r="E1004" s="324" t="s">
        <v>181</v>
      </c>
      <c r="F1004" s="324" t="s">
        <v>1213</v>
      </c>
      <c r="G1004" s="312" t="s">
        <v>321</v>
      </c>
      <c r="H1004" s="451"/>
      <c r="I1004" s="451"/>
      <c r="J1004" s="451"/>
      <c r="K1004" s="451"/>
      <c r="L1004" s="451"/>
      <c r="M1004" s="572"/>
      <c r="N1004" s="572"/>
      <c r="O1004" s="572"/>
      <c r="P1004" s="572"/>
      <c r="Q1004" s="572"/>
      <c r="R1004" s="572"/>
      <c r="S1004" s="572"/>
      <c r="T1004" s="474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  <c r="AR1004" s="16"/>
      <c r="AS1004" s="16"/>
      <c r="AT1004" s="16"/>
      <c r="AU1004" s="16"/>
      <c r="AV1004" s="16"/>
      <c r="AW1004" s="16"/>
      <c r="AX1004" s="16"/>
      <c r="AY1004" s="16"/>
      <c r="AZ1004" s="16"/>
      <c r="BA1004" s="16"/>
      <c r="BB1004" s="16"/>
      <c r="BC1004" s="16"/>
      <c r="BD1004" s="16"/>
      <c r="BE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6"/>
      <c r="BQ1004" s="16"/>
      <c r="BR1004" s="16"/>
      <c r="BS1004" s="16"/>
      <c r="BT1004" s="16"/>
      <c r="BU1004" s="16"/>
      <c r="BV1004" s="16"/>
      <c r="BW1004" s="16"/>
      <c r="BX1004" s="16"/>
      <c r="BY1004" s="16"/>
      <c r="BZ1004" s="16"/>
      <c r="CA1004" s="16"/>
      <c r="CB1004" s="16"/>
      <c r="CC1004" s="16"/>
      <c r="CD1004" s="16"/>
      <c r="CE1004" s="16"/>
      <c r="CF1004" s="16"/>
      <c r="CG1004" s="16"/>
      <c r="CH1004" s="16"/>
      <c r="CI1004" s="16"/>
      <c r="CJ1004" s="16"/>
      <c r="CK1004" s="16"/>
      <c r="CL1004" s="16"/>
      <c r="CM1004" s="16"/>
      <c r="CN1004" s="16"/>
      <c r="CO1004" s="16"/>
      <c r="CP1004" s="16"/>
      <c r="CQ1004" s="16"/>
      <c r="CR1004" s="16"/>
      <c r="CS1004" s="16"/>
      <c r="CT1004" s="16"/>
      <c r="CU1004" s="16"/>
      <c r="CV1004" s="16"/>
      <c r="CW1004" s="16"/>
      <c r="CX1004" s="16"/>
      <c r="CY1004" s="16"/>
      <c r="CZ1004" s="16"/>
      <c r="DA1004" s="16"/>
      <c r="DB1004" s="16"/>
      <c r="DC1004" s="16"/>
      <c r="DD1004" s="16"/>
      <c r="DE1004" s="16"/>
      <c r="DF1004" s="16"/>
      <c r="DG1004" s="16"/>
      <c r="DH1004" s="16"/>
      <c r="DI1004" s="16"/>
      <c r="DJ1004" s="16"/>
      <c r="DK1004" s="16"/>
      <c r="DL1004" s="16"/>
      <c r="DM1004" s="16"/>
      <c r="DN1004" s="16"/>
      <c r="DO1004" s="16"/>
      <c r="DP1004" s="16"/>
      <c r="DQ1004" s="16"/>
      <c r="DR1004" s="16"/>
      <c r="DS1004" s="16"/>
      <c r="DT1004" s="16"/>
      <c r="DU1004" s="16"/>
      <c r="DV1004" s="16"/>
      <c r="DW1004" s="16"/>
      <c r="DX1004" s="16"/>
      <c r="DY1004" s="16"/>
      <c r="DZ1004" s="16"/>
      <c r="EA1004" s="16"/>
      <c r="EB1004" s="16"/>
      <c r="EC1004" s="16"/>
      <c r="ED1004" s="16"/>
      <c r="EE1004" s="16"/>
      <c r="EF1004" s="16"/>
    </row>
    <row r="1005" spans="1:136" s="1" customFormat="1" ht="24" customHeight="1" x14ac:dyDescent="0.25">
      <c r="A1005" s="340"/>
      <c r="B1005" s="335"/>
      <c r="C1005" s="553" t="s">
        <v>698</v>
      </c>
      <c r="D1005" s="553"/>
      <c r="E1005" s="553"/>
      <c r="F1005" s="553"/>
      <c r="G1005" s="553"/>
      <c r="H1005" s="309" t="s">
        <v>305</v>
      </c>
      <c r="I1005" s="309" t="s">
        <v>322</v>
      </c>
      <c r="J1005" s="309" t="s">
        <v>1211</v>
      </c>
      <c r="K1005" s="309" t="s">
        <v>65</v>
      </c>
      <c r="L1005" s="309"/>
      <c r="M1005" s="313"/>
      <c r="N1005" s="313">
        <v>100</v>
      </c>
      <c r="O1005" s="313">
        <v>100</v>
      </c>
      <c r="P1005" s="313">
        <v>100</v>
      </c>
      <c r="Q1005" s="313"/>
      <c r="R1005" s="313"/>
      <c r="S1005" s="313"/>
      <c r="T1005" s="333">
        <v>3</v>
      </c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/>
      <c r="AU1005" s="16"/>
      <c r="AV1005" s="16"/>
      <c r="AW1005" s="16"/>
      <c r="AX1005" s="16"/>
      <c r="AY1005" s="16"/>
      <c r="AZ1005" s="16"/>
      <c r="BA1005" s="16"/>
      <c r="BB1005" s="16"/>
      <c r="BC1005" s="16"/>
      <c r="BD1005" s="16"/>
      <c r="BE1005" s="16"/>
      <c r="BF1005" s="16"/>
      <c r="BG1005" s="16"/>
      <c r="BH1005" s="16"/>
      <c r="BI1005" s="16"/>
      <c r="BJ1005" s="16"/>
      <c r="BK1005" s="16"/>
      <c r="BL1005" s="16"/>
      <c r="BM1005" s="16"/>
      <c r="BN1005" s="16"/>
      <c r="BO1005" s="16"/>
      <c r="BP1005" s="16"/>
      <c r="BQ1005" s="16"/>
      <c r="BR1005" s="16"/>
      <c r="BS1005" s="16"/>
      <c r="BT1005" s="16"/>
      <c r="BU1005" s="16"/>
      <c r="BV1005" s="16"/>
      <c r="BW1005" s="16"/>
      <c r="BX1005" s="16"/>
      <c r="BY1005" s="16"/>
      <c r="BZ1005" s="16"/>
      <c r="CA1005" s="16"/>
      <c r="CB1005" s="16"/>
      <c r="CC1005" s="16"/>
      <c r="CD1005" s="16"/>
      <c r="CE1005" s="16"/>
      <c r="CF1005" s="16"/>
      <c r="CG1005" s="16"/>
      <c r="CH1005" s="16"/>
      <c r="CI1005" s="16"/>
      <c r="CJ1005" s="16"/>
      <c r="CK1005" s="16"/>
      <c r="CL1005" s="16"/>
      <c r="CM1005" s="16"/>
      <c r="CN1005" s="16"/>
      <c r="CO1005" s="16"/>
      <c r="CP1005" s="16"/>
      <c r="CQ1005" s="16"/>
      <c r="CR1005" s="16"/>
      <c r="CS1005" s="16"/>
      <c r="CT1005" s="16"/>
      <c r="CU1005" s="16"/>
      <c r="CV1005" s="16"/>
      <c r="CW1005" s="16"/>
      <c r="CX1005" s="16"/>
      <c r="CY1005" s="16"/>
      <c r="CZ1005" s="16"/>
      <c r="DA1005" s="16"/>
      <c r="DB1005" s="16"/>
      <c r="DC1005" s="16"/>
      <c r="DD1005" s="16"/>
      <c r="DE1005" s="16"/>
      <c r="DF1005" s="16"/>
      <c r="DG1005" s="16"/>
      <c r="DH1005" s="16"/>
      <c r="DI1005" s="16"/>
      <c r="DJ1005" s="16"/>
      <c r="DK1005" s="16"/>
      <c r="DL1005" s="16"/>
      <c r="DM1005" s="16"/>
      <c r="DN1005" s="16"/>
      <c r="DO1005" s="16"/>
      <c r="DP1005" s="16"/>
      <c r="DQ1005" s="16"/>
      <c r="DR1005" s="16"/>
      <c r="DS1005" s="16"/>
      <c r="DT1005" s="16"/>
      <c r="DU1005" s="16"/>
      <c r="DV1005" s="16"/>
      <c r="DW1005" s="16"/>
      <c r="DX1005" s="16"/>
      <c r="DY1005" s="16"/>
      <c r="DZ1005" s="16"/>
      <c r="EA1005" s="16"/>
      <c r="EB1005" s="16"/>
      <c r="EC1005" s="16"/>
      <c r="ED1005" s="16"/>
      <c r="EE1005" s="16"/>
      <c r="EF1005" s="16"/>
    </row>
    <row r="1006" spans="1:136" s="1" customFormat="1" ht="72" customHeight="1" x14ac:dyDescent="0.25">
      <c r="A1006" s="449" t="s">
        <v>1181</v>
      </c>
      <c r="B1006" s="449" t="s">
        <v>1214</v>
      </c>
      <c r="C1006" s="569" t="s">
        <v>1215</v>
      </c>
      <c r="D1006" s="300" t="s">
        <v>1185</v>
      </c>
      <c r="E1006" s="301" t="s">
        <v>181</v>
      </c>
      <c r="F1006" s="301" t="s">
        <v>660</v>
      </c>
      <c r="G1006" s="301" t="s">
        <v>1186</v>
      </c>
      <c r="H1006" s="449" t="s">
        <v>491</v>
      </c>
      <c r="I1006" s="449" t="s">
        <v>303</v>
      </c>
      <c r="J1006" s="449" t="s">
        <v>1216</v>
      </c>
      <c r="K1006" s="449"/>
      <c r="L1006" s="449"/>
      <c r="M1006" s="471">
        <v>545.58100000000002</v>
      </c>
      <c r="N1006" s="471">
        <v>545.58100000000002</v>
      </c>
      <c r="O1006" s="471">
        <v>462.31</v>
      </c>
      <c r="P1006" s="471"/>
      <c r="Q1006" s="471"/>
      <c r="R1006" s="471"/>
      <c r="S1006" s="471"/>
      <c r="T1006" s="491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  <c r="AR1006" s="16"/>
      <c r="AS1006" s="16"/>
      <c r="AT1006" s="16"/>
      <c r="AU1006" s="16"/>
      <c r="AV1006" s="16"/>
      <c r="AW1006" s="16"/>
      <c r="AX1006" s="16"/>
      <c r="AY1006" s="16"/>
      <c r="AZ1006" s="16"/>
      <c r="BA1006" s="16"/>
      <c r="BB1006" s="16"/>
      <c r="BC1006" s="16"/>
      <c r="BD1006" s="16"/>
      <c r="BE1006" s="16"/>
      <c r="BF1006" s="16"/>
      <c r="BG1006" s="16"/>
      <c r="BH1006" s="16"/>
      <c r="BI1006" s="16"/>
      <c r="BJ1006" s="16"/>
      <c r="BK1006" s="16"/>
      <c r="BL1006" s="16"/>
      <c r="BM1006" s="16"/>
      <c r="BN1006" s="16"/>
      <c r="BO1006" s="16"/>
      <c r="BP1006" s="16"/>
      <c r="BQ1006" s="16"/>
      <c r="BR1006" s="16"/>
      <c r="BS1006" s="16"/>
      <c r="BT1006" s="16"/>
      <c r="BU1006" s="16"/>
      <c r="BV1006" s="16"/>
      <c r="BW1006" s="16"/>
      <c r="BX1006" s="16"/>
      <c r="BY1006" s="16"/>
      <c r="BZ1006" s="16"/>
      <c r="CA1006" s="16"/>
      <c r="CB1006" s="16"/>
      <c r="CC1006" s="16"/>
      <c r="CD1006" s="16"/>
      <c r="CE1006" s="16"/>
      <c r="CF1006" s="16"/>
      <c r="CG1006" s="16"/>
      <c r="CH1006" s="16"/>
      <c r="CI1006" s="16"/>
      <c r="CJ1006" s="16"/>
      <c r="CK1006" s="16"/>
      <c r="CL1006" s="16"/>
      <c r="CM1006" s="16"/>
      <c r="CN1006" s="16"/>
      <c r="CO1006" s="16"/>
      <c r="CP1006" s="16"/>
      <c r="CQ1006" s="16"/>
      <c r="CR1006" s="16"/>
      <c r="CS1006" s="16"/>
      <c r="CT1006" s="16"/>
      <c r="CU1006" s="16"/>
      <c r="CV1006" s="16"/>
      <c r="CW1006" s="16"/>
      <c r="CX1006" s="16"/>
      <c r="CY1006" s="16"/>
      <c r="CZ1006" s="16"/>
      <c r="DA1006" s="16"/>
      <c r="DB1006" s="16"/>
      <c r="DC1006" s="16"/>
      <c r="DD1006" s="16"/>
      <c r="DE1006" s="16"/>
      <c r="DF1006" s="16"/>
      <c r="DG1006" s="16"/>
      <c r="DH1006" s="16"/>
      <c r="DI1006" s="16"/>
      <c r="DJ1006" s="16"/>
      <c r="DK1006" s="16"/>
      <c r="DL1006" s="16"/>
      <c r="DM1006" s="16"/>
      <c r="DN1006" s="16"/>
      <c r="DO1006" s="16"/>
      <c r="DP1006" s="16"/>
      <c r="DQ1006" s="16"/>
      <c r="DR1006" s="16"/>
      <c r="DS1006" s="16"/>
      <c r="DT1006" s="16"/>
      <c r="DU1006" s="16"/>
      <c r="DV1006" s="16"/>
      <c r="DW1006" s="16"/>
      <c r="DX1006" s="16"/>
      <c r="DY1006" s="16"/>
      <c r="DZ1006" s="16"/>
      <c r="EA1006" s="16"/>
      <c r="EB1006" s="16"/>
      <c r="EC1006" s="16"/>
      <c r="ED1006" s="16"/>
      <c r="EE1006" s="16"/>
      <c r="EF1006" s="16"/>
    </row>
    <row r="1007" spans="1:136" s="1" customFormat="1" ht="90" customHeight="1" x14ac:dyDescent="0.25">
      <c r="A1007" s="451"/>
      <c r="B1007" s="451"/>
      <c r="C1007" s="570"/>
      <c r="D1007" s="336" t="s">
        <v>1217</v>
      </c>
      <c r="E1007" s="334" t="s">
        <v>178</v>
      </c>
      <c r="F1007" s="324" t="s">
        <v>1218</v>
      </c>
      <c r="G1007" s="312" t="s">
        <v>321</v>
      </c>
      <c r="H1007" s="451"/>
      <c r="I1007" s="451"/>
      <c r="J1007" s="451"/>
      <c r="K1007" s="451"/>
      <c r="L1007" s="451"/>
      <c r="M1007" s="472"/>
      <c r="N1007" s="472"/>
      <c r="O1007" s="472"/>
      <c r="P1007" s="472"/>
      <c r="Q1007" s="472"/>
      <c r="R1007" s="472"/>
      <c r="S1007" s="472"/>
      <c r="T1007" s="493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T1007" s="16"/>
      <c r="AU1007" s="16"/>
      <c r="AV1007" s="16"/>
      <c r="AW1007" s="16"/>
      <c r="AX1007" s="16"/>
      <c r="AY1007" s="16"/>
      <c r="AZ1007" s="16"/>
      <c r="BA1007" s="16"/>
      <c r="BB1007" s="16"/>
      <c r="BC1007" s="16"/>
      <c r="BD1007" s="16"/>
      <c r="BE1007" s="16"/>
      <c r="BF1007" s="16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6"/>
      <c r="BQ1007" s="16"/>
      <c r="BR1007" s="16"/>
      <c r="BS1007" s="16"/>
      <c r="BT1007" s="16"/>
      <c r="BU1007" s="16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6"/>
      <c r="CP1007" s="16"/>
      <c r="CQ1007" s="16"/>
      <c r="CR1007" s="16"/>
      <c r="CS1007" s="16"/>
      <c r="CT1007" s="16"/>
      <c r="CU1007" s="16"/>
      <c r="CV1007" s="16"/>
      <c r="CW1007" s="16"/>
      <c r="CX1007" s="16"/>
      <c r="CY1007" s="16"/>
      <c r="CZ1007" s="16"/>
      <c r="DA1007" s="16"/>
      <c r="DB1007" s="16"/>
      <c r="DC1007" s="16"/>
      <c r="DD1007" s="16"/>
      <c r="DE1007" s="16"/>
      <c r="DF1007" s="16"/>
      <c r="DG1007" s="16"/>
      <c r="DH1007" s="16"/>
      <c r="DI1007" s="16"/>
      <c r="DJ1007" s="16"/>
      <c r="DK1007" s="16"/>
      <c r="DL1007" s="16"/>
      <c r="DM1007" s="16"/>
      <c r="DN1007" s="16"/>
      <c r="DO1007" s="16"/>
      <c r="DP1007" s="16"/>
      <c r="DQ1007" s="16"/>
      <c r="DR1007" s="16"/>
      <c r="DS1007" s="16"/>
      <c r="DT1007" s="16"/>
      <c r="DU1007" s="16"/>
      <c r="DV1007" s="16"/>
      <c r="DW1007" s="16"/>
      <c r="DX1007" s="16"/>
      <c r="DY1007" s="16"/>
      <c r="DZ1007" s="16"/>
      <c r="EA1007" s="16"/>
      <c r="EB1007" s="16"/>
      <c r="EC1007" s="16"/>
      <c r="ED1007" s="16"/>
      <c r="EE1007" s="16"/>
      <c r="EF1007" s="16"/>
    </row>
    <row r="1008" spans="1:136" s="1" customFormat="1" ht="30.6" customHeight="1" x14ac:dyDescent="0.25">
      <c r="A1008" s="587"/>
      <c r="B1008" s="576"/>
      <c r="C1008" s="553" t="s">
        <v>698</v>
      </c>
      <c r="D1008" s="553"/>
      <c r="E1008" s="553"/>
      <c r="F1008" s="553"/>
      <c r="G1008" s="553"/>
      <c r="H1008" s="335" t="s">
        <v>491</v>
      </c>
      <c r="I1008" s="309" t="s">
        <v>303</v>
      </c>
      <c r="J1008" s="309" t="s">
        <v>1216</v>
      </c>
      <c r="K1008" s="309" t="s">
        <v>65</v>
      </c>
      <c r="L1008" s="309"/>
      <c r="M1008" s="316">
        <v>545.58100000000002</v>
      </c>
      <c r="N1008" s="316">
        <v>545.58100000000002</v>
      </c>
      <c r="O1008" s="316">
        <v>462.31</v>
      </c>
      <c r="P1008" s="316"/>
      <c r="Q1008" s="316"/>
      <c r="R1008" s="316"/>
      <c r="S1008" s="316"/>
      <c r="T1008" s="318">
        <v>3</v>
      </c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  <c r="AR1008" s="16"/>
      <c r="AS1008" s="16"/>
      <c r="AT1008" s="16"/>
      <c r="AU1008" s="16"/>
      <c r="AV1008" s="16"/>
      <c r="AW1008" s="16"/>
      <c r="AX1008" s="16"/>
      <c r="AY1008" s="16"/>
      <c r="AZ1008" s="16"/>
      <c r="BA1008" s="16"/>
      <c r="BB1008" s="16"/>
      <c r="BC1008" s="16"/>
      <c r="BD1008" s="16"/>
      <c r="BE1008" s="16"/>
      <c r="BF1008" s="16"/>
      <c r="BG1008" s="16"/>
      <c r="BH1008" s="16"/>
      <c r="BI1008" s="16"/>
      <c r="BJ1008" s="16"/>
      <c r="BK1008" s="16"/>
      <c r="BL1008" s="16"/>
      <c r="BM1008" s="16"/>
      <c r="BN1008" s="16"/>
      <c r="BO1008" s="16"/>
      <c r="BP1008" s="16"/>
      <c r="BQ1008" s="16"/>
      <c r="BR1008" s="16"/>
      <c r="BS1008" s="16"/>
      <c r="BT1008" s="16"/>
      <c r="BU1008" s="16"/>
      <c r="BV1008" s="16"/>
      <c r="BW1008" s="16"/>
      <c r="BX1008" s="16"/>
      <c r="BY1008" s="16"/>
      <c r="BZ1008" s="16"/>
      <c r="CA1008" s="16"/>
      <c r="CB1008" s="16"/>
      <c r="CC1008" s="16"/>
      <c r="CD1008" s="16"/>
      <c r="CE1008" s="16"/>
      <c r="CF1008" s="16"/>
      <c r="CG1008" s="16"/>
      <c r="CH1008" s="16"/>
      <c r="CI1008" s="16"/>
      <c r="CJ1008" s="16"/>
      <c r="CK1008" s="16"/>
      <c r="CL1008" s="16"/>
      <c r="CM1008" s="16"/>
      <c r="CN1008" s="16"/>
      <c r="CO1008" s="16"/>
      <c r="CP1008" s="16"/>
      <c r="CQ1008" s="16"/>
      <c r="CR1008" s="16"/>
      <c r="CS1008" s="16"/>
      <c r="CT1008" s="16"/>
      <c r="CU1008" s="16"/>
      <c r="CV1008" s="16"/>
      <c r="CW1008" s="16"/>
      <c r="CX1008" s="16"/>
      <c r="CY1008" s="16"/>
      <c r="CZ1008" s="16"/>
      <c r="DA1008" s="16"/>
      <c r="DB1008" s="16"/>
      <c r="DC1008" s="16"/>
      <c r="DD1008" s="16"/>
      <c r="DE1008" s="16"/>
      <c r="DF1008" s="16"/>
      <c r="DG1008" s="16"/>
      <c r="DH1008" s="16"/>
      <c r="DI1008" s="16"/>
      <c r="DJ1008" s="16"/>
      <c r="DK1008" s="16"/>
      <c r="DL1008" s="16"/>
      <c r="DM1008" s="16"/>
      <c r="DN1008" s="16"/>
      <c r="DO1008" s="16"/>
      <c r="DP1008" s="16"/>
      <c r="DQ1008" s="16"/>
      <c r="DR1008" s="16"/>
      <c r="DS1008" s="16"/>
      <c r="DT1008" s="16"/>
      <c r="DU1008" s="16"/>
      <c r="DV1008" s="16"/>
      <c r="DW1008" s="16"/>
      <c r="DX1008" s="16"/>
      <c r="DY1008" s="16"/>
      <c r="DZ1008" s="16"/>
      <c r="EA1008" s="16"/>
      <c r="EB1008" s="16"/>
      <c r="EC1008" s="16"/>
      <c r="ED1008" s="16"/>
      <c r="EE1008" s="16"/>
      <c r="EF1008" s="16"/>
    </row>
    <row r="1009" spans="1:136" s="1" customFormat="1" ht="52.8" x14ac:dyDescent="0.25">
      <c r="A1009" s="495">
        <v>674</v>
      </c>
      <c r="B1009" s="495" t="s">
        <v>1221</v>
      </c>
      <c r="C1009" s="608" t="s">
        <v>1222</v>
      </c>
      <c r="D1009" s="300" t="s">
        <v>1185</v>
      </c>
      <c r="E1009" s="301" t="s">
        <v>181</v>
      </c>
      <c r="F1009" s="301" t="s">
        <v>660</v>
      </c>
      <c r="G1009" s="301" t="s">
        <v>1186</v>
      </c>
      <c r="H1009" s="449" t="s">
        <v>491</v>
      </c>
      <c r="I1009" s="449" t="s">
        <v>303</v>
      </c>
      <c r="J1009" s="449" t="s">
        <v>1223</v>
      </c>
      <c r="K1009" s="449"/>
      <c r="L1009" s="449"/>
      <c r="M1009" s="471">
        <v>63024</v>
      </c>
      <c r="N1009" s="471">
        <v>76562.7</v>
      </c>
      <c r="O1009" s="471">
        <v>76562.7</v>
      </c>
      <c r="P1009" s="471">
        <v>73018.399999999994</v>
      </c>
      <c r="Q1009" s="471">
        <v>84152</v>
      </c>
      <c r="R1009" s="471">
        <v>77044.5</v>
      </c>
      <c r="S1009" s="471">
        <v>77045.8</v>
      </c>
      <c r="T1009" s="491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  <c r="AR1009" s="16"/>
      <c r="AS1009" s="16"/>
      <c r="AT1009" s="16"/>
      <c r="AU1009" s="16"/>
      <c r="AV1009" s="16"/>
      <c r="AW1009" s="16"/>
      <c r="AX1009" s="16"/>
      <c r="AY1009" s="16"/>
      <c r="AZ1009" s="16"/>
      <c r="BA1009" s="16"/>
      <c r="BB1009" s="16"/>
      <c r="BC1009" s="16"/>
      <c r="BD1009" s="16"/>
      <c r="BE1009" s="16"/>
      <c r="BF1009" s="16"/>
      <c r="BG1009" s="16"/>
      <c r="BH1009" s="16"/>
      <c r="BI1009" s="16"/>
      <c r="BJ1009" s="16"/>
      <c r="BK1009" s="16"/>
      <c r="BL1009" s="16"/>
      <c r="BM1009" s="16"/>
      <c r="BN1009" s="16"/>
      <c r="BO1009" s="16"/>
      <c r="BP1009" s="16"/>
      <c r="BQ1009" s="16"/>
      <c r="BR1009" s="16"/>
      <c r="BS1009" s="16"/>
      <c r="BT1009" s="16"/>
      <c r="BU1009" s="16"/>
      <c r="BV1009" s="16"/>
      <c r="BW1009" s="16"/>
      <c r="BX1009" s="16"/>
      <c r="BY1009" s="16"/>
      <c r="BZ1009" s="16"/>
      <c r="CA1009" s="16"/>
      <c r="CB1009" s="16"/>
      <c r="CC1009" s="16"/>
      <c r="CD1009" s="16"/>
      <c r="CE1009" s="16"/>
      <c r="CF1009" s="16"/>
      <c r="CG1009" s="16"/>
      <c r="CH1009" s="16"/>
      <c r="CI1009" s="16"/>
      <c r="CJ1009" s="16"/>
      <c r="CK1009" s="16"/>
      <c r="CL1009" s="16"/>
      <c r="CM1009" s="16"/>
      <c r="CN1009" s="16"/>
      <c r="CO1009" s="16"/>
      <c r="CP1009" s="16"/>
      <c r="CQ1009" s="16"/>
      <c r="CR1009" s="16"/>
      <c r="CS1009" s="16"/>
      <c r="CT1009" s="16"/>
      <c r="CU1009" s="16"/>
      <c r="CV1009" s="16"/>
      <c r="CW1009" s="16"/>
      <c r="CX1009" s="16"/>
      <c r="CY1009" s="16"/>
      <c r="CZ1009" s="16"/>
      <c r="DA1009" s="16"/>
      <c r="DB1009" s="16"/>
      <c r="DC1009" s="16"/>
      <c r="DD1009" s="16"/>
      <c r="DE1009" s="16"/>
      <c r="DF1009" s="16"/>
      <c r="DG1009" s="16"/>
      <c r="DH1009" s="16"/>
      <c r="DI1009" s="16"/>
      <c r="DJ1009" s="16"/>
      <c r="DK1009" s="16"/>
      <c r="DL1009" s="16"/>
      <c r="DM1009" s="16"/>
      <c r="DN1009" s="16"/>
      <c r="DO1009" s="16"/>
      <c r="DP1009" s="16"/>
      <c r="DQ1009" s="16"/>
      <c r="DR1009" s="16"/>
      <c r="DS1009" s="16"/>
      <c r="DT1009" s="16"/>
      <c r="DU1009" s="16"/>
      <c r="DV1009" s="16"/>
      <c r="DW1009" s="16"/>
      <c r="DX1009" s="16"/>
      <c r="DY1009" s="16"/>
      <c r="DZ1009" s="16"/>
      <c r="EA1009" s="16"/>
      <c r="EB1009" s="16"/>
      <c r="EC1009" s="16"/>
      <c r="ED1009" s="16"/>
      <c r="EE1009" s="16"/>
      <c r="EF1009" s="16"/>
    </row>
    <row r="1010" spans="1:136" s="1" customFormat="1" ht="158.4" x14ac:dyDescent="0.25">
      <c r="A1010" s="497"/>
      <c r="B1010" s="497"/>
      <c r="C1010" s="609"/>
      <c r="D1010" s="322" t="s">
        <v>1224</v>
      </c>
      <c r="E1010" s="324" t="s">
        <v>178</v>
      </c>
      <c r="F1010" s="324" t="s">
        <v>2</v>
      </c>
      <c r="G1010" s="303" t="s">
        <v>321</v>
      </c>
      <c r="H1010" s="451"/>
      <c r="I1010" s="451"/>
      <c r="J1010" s="451"/>
      <c r="K1010" s="451"/>
      <c r="L1010" s="451"/>
      <c r="M1010" s="472"/>
      <c r="N1010" s="472"/>
      <c r="O1010" s="472"/>
      <c r="P1010" s="563"/>
      <c r="Q1010" s="563"/>
      <c r="R1010" s="472"/>
      <c r="S1010" s="472"/>
      <c r="T1010" s="493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  <c r="AR1010" s="16"/>
      <c r="AS1010" s="16"/>
      <c r="AT1010" s="16"/>
      <c r="AU1010" s="16"/>
      <c r="AV1010" s="16"/>
      <c r="AW1010" s="16"/>
      <c r="AX1010" s="16"/>
      <c r="AY1010" s="16"/>
      <c r="AZ1010" s="16"/>
      <c r="BA1010" s="16"/>
      <c r="BB1010" s="16"/>
      <c r="BC1010" s="16"/>
      <c r="BD1010" s="16"/>
      <c r="BE1010" s="16"/>
      <c r="BF1010" s="16"/>
      <c r="BG1010" s="16"/>
      <c r="BH1010" s="16"/>
      <c r="BI1010" s="16"/>
      <c r="BJ1010" s="16"/>
      <c r="BK1010" s="16"/>
      <c r="BL1010" s="16"/>
      <c r="BM1010" s="16"/>
      <c r="BN1010" s="16"/>
      <c r="BO1010" s="16"/>
      <c r="BP1010" s="16"/>
      <c r="BQ1010" s="16"/>
      <c r="BR1010" s="16"/>
      <c r="BS1010" s="16"/>
      <c r="BT1010" s="16"/>
      <c r="BU1010" s="16"/>
      <c r="BV1010" s="16"/>
      <c r="BW1010" s="16"/>
      <c r="BX1010" s="16"/>
      <c r="BY1010" s="16"/>
      <c r="BZ1010" s="16"/>
      <c r="CA1010" s="16"/>
      <c r="CB1010" s="16"/>
      <c r="CC1010" s="16"/>
      <c r="CD1010" s="16"/>
      <c r="CE1010" s="16"/>
      <c r="CF1010" s="16"/>
      <c r="CG1010" s="16"/>
      <c r="CH1010" s="16"/>
      <c r="CI1010" s="16"/>
      <c r="CJ1010" s="16"/>
      <c r="CK1010" s="16"/>
      <c r="CL1010" s="16"/>
      <c r="CM1010" s="16"/>
      <c r="CN1010" s="16"/>
      <c r="CO1010" s="16"/>
      <c r="CP1010" s="16"/>
      <c r="CQ1010" s="16"/>
      <c r="CR1010" s="16"/>
      <c r="CS1010" s="16"/>
      <c r="CT1010" s="16"/>
      <c r="CU1010" s="16"/>
      <c r="CV1010" s="16"/>
      <c r="CW1010" s="16"/>
      <c r="CX1010" s="16"/>
      <c r="CY1010" s="16"/>
      <c r="CZ1010" s="16"/>
      <c r="DA1010" s="16"/>
      <c r="DB1010" s="16"/>
      <c r="DC1010" s="16"/>
      <c r="DD1010" s="16"/>
      <c r="DE1010" s="16"/>
      <c r="DF1010" s="16"/>
      <c r="DG1010" s="16"/>
      <c r="DH1010" s="16"/>
      <c r="DI1010" s="16"/>
      <c r="DJ1010" s="16"/>
      <c r="DK1010" s="16"/>
      <c r="DL1010" s="16"/>
      <c r="DM1010" s="16"/>
      <c r="DN1010" s="16"/>
      <c r="DO1010" s="16"/>
      <c r="DP1010" s="16"/>
      <c r="DQ1010" s="16"/>
      <c r="DR1010" s="16"/>
      <c r="DS1010" s="16"/>
      <c r="DT1010" s="16"/>
      <c r="DU1010" s="16"/>
      <c r="DV1010" s="16"/>
      <c r="DW1010" s="16"/>
      <c r="DX1010" s="16"/>
      <c r="DY1010" s="16"/>
      <c r="DZ1010" s="16"/>
      <c r="EA1010" s="16"/>
      <c r="EB1010" s="16"/>
      <c r="EC1010" s="16"/>
      <c r="ED1010" s="16"/>
      <c r="EE1010" s="16"/>
      <c r="EF1010" s="16"/>
    </row>
    <row r="1011" spans="1:136" s="1" customFormat="1" ht="27" customHeight="1" x14ac:dyDescent="0.25">
      <c r="A1011" s="357"/>
      <c r="B1011" s="357"/>
      <c r="C1011" s="588" t="s">
        <v>699</v>
      </c>
      <c r="D1011" s="589"/>
      <c r="E1011" s="589"/>
      <c r="F1011" s="589"/>
      <c r="G1011" s="590"/>
      <c r="H1011" s="309" t="s">
        <v>491</v>
      </c>
      <c r="I1011" s="309" t="s">
        <v>303</v>
      </c>
      <c r="J1011" s="309" t="s">
        <v>1223</v>
      </c>
      <c r="K1011" s="309" t="s">
        <v>690</v>
      </c>
      <c r="L1011" s="309"/>
      <c r="M1011" s="316">
        <v>63024</v>
      </c>
      <c r="N1011" s="316">
        <v>76562.7</v>
      </c>
      <c r="O1011" s="316">
        <v>76562.7</v>
      </c>
      <c r="P1011" s="316">
        <v>73018.399999999994</v>
      </c>
      <c r="Q1011" s="316">
        <v>84152</v>
      </c>
      <c r="R1011" s="316">
        <v>77044.5</v>
      </c>
      <c r="S1011" s="316">
        <v>77045.8</v>
      </c>
      <c r="T1011" s="318">
        <v>3</v>
      </c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  <c r="AR1011" s="16"/>
      <c r="AS1011" s="16"/>
      <c r="AT1011" s="16"/>
      <c r="AU1011" s="16"/>
      <c r="AV1011" s="16"/>
      <c r="AW1011" s="16"/>
      <c r="AX1011" s="16"/>
      <c r="AY1011" s="16"/>
      <c r="AZ1011" s="16"/>
      <c r="BA1011" s="16"/>
      <c r="BB1011" s="16"/>
      <c r="BC1011" s="16"/>
      <c r="BD1011" s="16"/>
      <c r="BE1011" s="16"/>
      <c r="BF1011" s="16"/>
      <c r="BG1011" s="16"/>
      <c r="BH1011" s="16"/>
      <c r="BI1011" s="16"/>
      <c r="BJ1011" s="16"/>
      <c r="BK1011" s="16"/>
      <c r="BL1011" s="16"/>
      <c r="BM1011" s="16"/>
      <c r="BN1011" s="16"/>
      <c r="BO1011" s="16"/>
      <c r="BP1011" s="16"/>
      <c r="BQ1011" s="16"/>
      <c r="BR1011" s="16"/>
      <c r="BS1011" s="16"/>
      <c r="BT1011" s="16"/>
      <c r="BU1011" s="16"/>
      <c r="BV1011" s="16"/>
      <c r="BW1011" s="16"/>
      <c r="BX1011" s="16"/>
      <c r="BY1011" s="16"/>
      <c r="BZ1011" s="16"/>
      <c r="CA1011" s="16"/>
      <c r="CB1011" s="16"/>
      <c r="CC1011" s="16"/>
      <c r="CD1011" s="16"/>
      <c r="CE1011" s="16"/>
      <c r="CF1011" s="16"/>
      <c r="CG1011" s="16"/>
      <c r="CH1011" s="16"/>
      <c r="CI1011" s="16"/>
      <c r="CJ1011" s="16"/>
      <c r="CK1011" s="16"/>
      <c r="CL1011" s="16"/>
      <c r="CM1011" s="16"/>
      <c r="CN1011" s="16"/>
      <c r="CO1011" s="16"/>
      <c r="CP1011" s="16"/>
      <c r="CQ1011" s="16"/>
      <c r="CR1011" s="16"/>
      <c r="CS1011" s="16"/>
      <c r="CT1011" s="16"/>
      <c r="CU1011" s="16"/>
      <c r="CV1011" s="16"/>
      <c r="CW1011" s="16"/>
      <c r="CX1011" s="16"/>
      <c r="CY1011" s="16"/>
      <c r="CZ1011" s="16"/>
      <c r="DA1011" s="16"/>
      <c r="DB1011" s="16"/>
      <c r="DC1011" s="16"/>
      <c r="DD1011" s="16"/>
      <c r="DE1011" s="16"/>
      <c r="DF1011" s="16"/>
      <c r="DG1011" s="16"/>
      <c r="DH1011" s="16"/>
      <c r="DI1011" s="16"/>
      <c r="DJ1011" s="16"/>
      <c r="DK1011" s="16"/>
      <c r="DL1011" s="16"/>
      <c r="DM1011" s="16"/>
      <c r="DN1011" s="16"/>
      <c r="DO1011" s="16"/>
      <c r="DP1011" s="16"/>
      <c r="DQ1011" s="16"/>
      <c r="DR1011" s="16"/>
      <c r="DS1011" s="16"/>
      <c r="DT1011" s="16"/>
      <c r="DU1011" s="16"/>
      <c r="DV1011" s="16"/>
      <c r="DW1011" s="16"/>
      <c r="DX1011" s="16"/>
      <c r="DY1011" s="16"/>
      <c r="DZ1011" s="16"/>
      <c r="EA1011" s="16"/>
      <c r="EB1011" s="16"/>
      <c r="EC1011" s="16"/>
      <c r="ED1011" s="16"/>
      <c r="EE1011" s="16"/>
      <c r="EF1011" s="16"/>
    </row>
    <row r="1012" spans="1:136" s="1" customFormat="1" ht="69.599999999999994" customHeight="1" x14ac:dyDescent="0.25">
      <c r="A1012" s="495">
        <v>674</v>
      </c>
      <c r="B1012" s="495" t="s">
        <v>1225</v>
      </c>
      <c r="C1012" s="608" t="s">
        <v>1222</v>
      </c>
      <c r="D1012" s="300" t="s">
        <v>1185</v>
      </c>
      <c r="E1012" s="301" t="s">
        <v>181</v>
      </c>
      <c r="F1012" s="301" t="s">
        <v>660</v>
      </c>
      <c r="G1012" s="301" t="s">
        <v>1186</v>
      </c>
      <c r="H1012" s="449" t="s">
        <v>491</v>
      </c>
      <c r="I1012" s="449" t="s">
        <v>303</v>
      </c>
      <c r="J1012" s="449" t="s">
        <v>1223</v>
      </c>
      <c r="K1012" s="449"/>
      <c r="L1012" s="449"/>
      <c r="M1012" s="471">
        <v>260</v>
      </c>
      <c r="N1012" s="471">
        <v>120.9</v>
      </c>
      <c r="O1012" s="471">
        <v>120.9</v>
      </c>
      <c r="P1012" s="471">
        <v>260</v>
      </c>
      <c r="Q1012" s="471">
        <v>260</v>
      </c>
      <c r="R1012" s="471">
        <v>260</v>
      </c>
      <c r="S1012" s="471">
        <v>260</v>
      </c>
      <c r="T1012" s="491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  <c r="AR1012" s="16"/>
      <c r="AS1012" s="16"/>
      <c r="AT1012" s="16"/>
      <c r="AU1012" s="16"/>
      <c r="AV1012" s="16"/>
      <c r="AW1012" s="16"/>
      <c r="AX1012" s="16"/>
      <c r="AY1012" s="16"/>
      <c r="AZ1012" s="16"/>
      <c r="BA1012" s="16"/>
      <c r="BB1012" s="16"/>
      <c r="BC1012" s="16"/>
      <c r="BD1012" s="16"/>
      <c r="BE1012" s="16"/>
      <c r="BF1012" s="16"/>
      <c r="BG1012" s="16"/>
      <c r="BH1012" s="16"/>
      <c r="BI1012" s="16"/>
      <c r="BJ1012" s="16"/>
      <c r="BK1012" s="16"/>
      <c r="BL1012" s="16"/>
      <c r="BM1012" s="16"/>
      <c r="BN1012" s="16"/>
      <c r="BO1012" s="16"/>
      <c r="BP1012" s="16"/>
      <c r="BQ1012" s="16"/>
      <c r="BR1012" s="16"/>
      <c r="BS1012" s="16"/>
      <c r="BT1012" s="16"/>
      <c r="BU1012" s="16"/>
      <c r="BV1012" s="16"/>
      <c r="BW1012" s="16"/>
      <c r="BX1012" s="16"/>
      <c r="BY1012" s="16"/>
      <c r="BZ1012" s="16"/>
      <c r="CA1012" s="16"/>
      <c r="CB1012" s="16"/>
      <c r="CC1012" s="16"/>
      <c r="CD1012" s="16"/>
      <c r="CE1012" s="16"/>
      <c r="CF1012" s="16"/>
      <c r="CG1012" s="16"/>
      <c r="CH1012" s="16"/>
      <c r="CI1012" s="16"/>
      <c r="CJ1012" s="16"/>
      <c r="CK1012" s="16"/>
      <c r="CL1012" s="16"/>
      <c r="CM1012" s="16"/>
      <c r="CN1012" s="16"/>
      <c r="CO1012" s="16"/>
      <c r="CP1012" s="16"/>
      <c r="CQ1012" s="16"/>
      <c r="CR1012" s="16"/>
      <c r="CS1012" s="16"/>
      <c r="CT1012" s="16"/>
      <c r="CU1012" s="16"/>
      <c r="CV1012" s="16"/>
      <c r="CW1012" s="16"/>
      <c r="CX1012" s="16"/>
      <c r="CY1012" s="16"/>
      <c r="CZ1012" s="16"/>
      <c r="DA1012" s="16"/>
      <c r="DB1012" s="16"/>
      <c r="DC1012" s="16"/>
      <c r="DD1012" s="16"/>
      <c r="DE1012" s="16"/>
      <c r="DF1012" s="16"/>
      <c r="DG1012" s="16"/>
      <c r="DH1012" s="16"/>
      <c r="DI1012" s="16"/>
      <c r="DJ1012" s="16"/>
      <c r="DK1012" s="16"/>
      <c r="DL1012" s="16"/>
      <c r="DM1012" s="16"/>
      <c r="DN1012" s="16"/>
      <c r="DO1012" s="16"/>
      <c r="DP1012" s="16"/>
      <c r="DQ1012" s="16"/>
      <c r="DR1012" s="16"/>
      <c r="DS1012" s="16"/>
      <c r="DT1012" s="16"/>
      <c r="DU1012" s="16"/>
      <c r="DV1012" s="16"/>
      <c r="DW1012" s="16"/>
      <c r="DX1012" s="16"/>
      <c r="DY1012" s="16"/>
      <c r="DZ1012" s="16"/>
      <c r="EA1012" s="16"/>
      <c r="EB1012" s="16"/>
      <c r="EC1012" s="16"/>
      <c r="ED1012" s="16"/>
      <c r="EE1012" s="16"/>
      <c r="EF1012" s="16"/>
    </row>
    <row r="1013" spans="1:136" s="1" customFormat="1" ht="158.4" x14ac:dyDescent="0.25">
      <c r="A1013" s="497"/>
      <c r="B1013" s="497"/>
      <c r="C1013" s="609"/>
      <c r="D1013" s="322" t="s">
        <v>1224</v>
      </c>
      <c r="E1013" s="324" t="s">
        <v>178</v>
      </c>
      <c r="F1013" s="324" t="s">
        <v>2</v>
      </c>
      <c r="G1013" s="303" t="s">
        <v>321</v>
      </c>
      <c r="H1013" s="451"/>
      <c r="I1013" s="451"/>
      <c r="J1013" s="451"/>
      <c r="K1013" s="451"/>
      <c r="L1013" s="451"/>
      <c r="M1013" s="472"/>
      <c r="N1013" s="472"/>
      <c r="O1013" s="472"/>
      <c r="P1013" s="563"/>
      <c r="Q1013" s="563"/>
      <c r="R1013" s="472"/>
      <c r="S1013" s="472"/>
      <c r="T1013" s="493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  <c r="AR1013" s="16"/>
      <c r="AS1013" s="16"/>
      <c r="AT1013" s="16"/>
      <c r="AU1013" s="16"/>
      <c r="AV1013" s="16"/>
      <c r="AW1013" s="16"/>
      <c r="AX1013" s="16"/>
      <c r="AY1013" s="16"/>
      <c r="AZ1013" s="16"/>
      <c r="BA1013" s="16"/>
      <c r="BB1013" s="16"/>
      <c r="BC1013" s="16"/>
      <c r="BD1013" s="16"/>
      <c r="BE1013" s="16"/>
      <c r="BF1013" s="16"/>
      <c r="BG1013" s="16"/>
      <c r="BH1013" s="16"/>
      <c r="BI1013" s="16"/>
      <c r="BJ1013" s="16"/>
      <c r="BK1013" s="16"/>
      <c r="BL1013" s="16"/>
      <c r="BM1013" s="16"/>
      <c r="BN1013" s="16"/>
      <c r="BO1013" s="16"/>
      <c r="BP1013" s="16"/>
      <c r="BQ1013" s="16"/>
      <c r="BR1013" s="16"/>
      <c r="BS1013" s="16"/>
      <c r="BT1013" s="16"/>
      <c r="BU1013" s="16"/>
      <c r="BV1013" s="16"/>
      <c r="BW1013" s="16"/>
      <c r="BX1013" s="16"/>
      <c r="BY1013" s="16"/>
      <c r="BZ1013" s="16"/>
      <c r="CA1013" s="16"/>
      <c r="CB1013" s="16"/>
      <c r="CC1013" s="16"/>
      <c r="CD1013" s="16"/>
      <c r="CE1013" s="16"/>
      <c r="CF1013" s="16"/>
      <c r="CG1013" s="16"/>
      <c r="CH1013" s="16"/>
      <c r="CI1013" s="16"/>
      <c r="CJ1013" s="16"/>
      <c r="CK1013" s="16"/>
      <c r="CL1013" s="16"/>
      <c r="CM1013" s="16"/>
      <c r="CN1013" s="16"/>
      <c r="CO1013" s="16"/>
      <c r="CP1013" s="16"/>
      <c r="CQ1013" s="16"/>
      <c r="CR1013" s="16"/>
      <c r="CS1013" s="16"/>
      <c r="CT1013" s="16"/>
      <c r="CU1013" s="16"/>
      <c r="CV1013" s="16"/>
      <c r="CW1013" s="16"/>
      <c r="CX1013" s="16"/>
      <c r="CY1013" s="16"/>
      <c r="CZ1013" s="16"/>
      <c r="DA1013" s="16"/>
      <c r="DB1013" s="16"/>
      <c r="DC1013" s="16"/>
      <c r="DD1013" s="16"/>
      <c r="DE1013" s="16"/>
      <c r="DF1013" s="16"/>
      <c r="DG1013" s="16"/>
      <c r="DH1013" s="16"/>
      <c r="DI1013" s="16"/>
      <c r="DJ1013" s="16"/>
      <c r="DK1013" s="16"/>
      <c r="DL1013" s="16"/>
      <c r="DM1013" s="16"/>
      <c r="DN1013" s="16"/>
      <c r="DO1013" s="16"/>
      <c r="DP1013" s="16"/>
      <c r="DQ1013" s="16"/>
      <c r="DR1013" s="16"/>
      <c r="DS1013" s="16"/>
      <c r="DT1013" s="16"/>
      <c r="DU1013" s="16"/>
      <c r="DV1013" s="16"/>
      <c r="DW1013" s="16"/>
      <c r="DX1013" s="16"/>
      <c r="DY1013" s="16"/>
      <c r="DZ1013" s="16"/>
      <c r="EA1013" s="16"/>
      <c r="EB1013" s="16"/>
      <c r="EC1013" s="16"/>
      <c r="ED1013" s="16"/>
      <c r="EE1013" s="16"/>
      <c r="EF1013" s="16"/>
    </row>
    <row r="1014" spans="1:136" s="1" customFormat="1" ht="30.6" customHeight="1" x14ac:dyDescent="0.25">
      <c r="A1014" s="358"/>
      <c r="B1014" s="359"/>
      <c r="C1014" s="553" t="s">
        <v>698</v>
      </c>
      <c r="D1014" s="554"/>
      <c r="E1014" s="554"/>
      <c r="F1014" s="554"/>
      <c r="G1014" s="554"/>
      <c r="H1014" s="309" t="s">
        <v>491</v>
      </c>
      <c r="I1014" s="309" t="s">
        <v>303</v>
      </c>
      <c r="J1014" s="309" t="s">
        <v>1223</v>
      </c>
      <c r="K1014" s="309" t="s">
        <v>65</v>
      </c>
      <c r="L1014" s="309"/>
      <c r="M1014" s="316">
        <v>260</v>
      </c>
      <c r="N1014" s="316">
        <v>120.9</v>
      </c>
      <c r="O1014" s="316">
        <v>120.9</v>
      </c>
      <c r="P1014" s="316">
        <v>260</v>
      </c>
      <c r="Q1014" s="316">
        <v>260</v>
      </c>
      <c r="R1014" s="316">
        <v>260</v>
      </c>
      <c r="S1014" s="316">
        <v>260</v>
      </c>
      <c r="T1014" s="318">
        <v>3</v>
      </c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  <c r="AR1014" s="16"/>
      <c r="AS1014" s="16"/>
      <c r="AT1014" s="16"/>
      <c r="AU1014" s="16"/>
      <c r="AV1014" s="16"/>
      <c r="AW1014" s="16"/>
      <c r="AX1014" s="16"/>
      <c r="AY1014" s="16"/>
      <c r="AZ1014" s="16"/>
      <c r="BA1014" s="16"/>
      <c r="BB1014" s="16"/>
      <c r="BC1014" s="16"/>
      <c r="BD1014" s="16"/>
      <c r="BE1014" s="16"/>
      <c r="BF1014" s="16"/>
      <c r="BG1014" s="16"/>
      <c r="BH1014" s="16"/>
      <c r="BI1014" s="16"/>
      <c r="BJ1014" s="16"/>
      <c r="BK1014" s="16"/>
      <c r="BL1014" s="16"/>
      <c r="BM1014" s="16"/>
      <c r="BN1014" s="16"/>
      <c r="BO1014" s="16"/>
      <c r="BP1014" s="16"/>
      <c r="BQ1014" s="16"/>
      <c r="BR1014" s="16"/>
      <c r="BS1014" s="16"/>
      <c r="BT1014" s="16"/>
      <c r="BU1014" s="16"/>
      <c r="BV1014" s="16"/>
      <c r="BW1014" s="16"/>
      <c r="BX1014" s="16"/>
      <c r="BY1014" s="16"/>
      <c r="BZ1014" s="16"/>
      <c r="CA1014" s="16"/>
      <c r="CB1014" s="16"/>
      <c r="CC1014" s="16"/>
      <c r="CD1014" s="16"/>
      <c r="CE1014" s="16"/>
      <c r="CF1014" s="16"/>
      <c r="CG1014" s="16"/>
      <c r="CH1014" s="16"/>
      <c r="CI1014" s="16"/>
      <c r="CJ1014" s="16"/>
      <c r="CK1014" s="16"/>
      <c r="CL1014" s="16"/>
      <c r="CM1014" s="16"/>
      <c r="CN1014" s="16"/>
      <c r="CO1014" s="16"/>
      <c r="CP1014" s="16"/>
      <c r="CQ1014" s="16"/>
      <c r="CR1014" s="16"/>
      <c r="CS1014" s="16"/>
      <c r="CT1014" s="16"/>
      <c r="CU1014" s="16"/>
      <c r="CV1014" s="16"/>
      <c r="CW1014" s="16"/>
      <c r="CX1014" s="16"/>
      <c r="CY1014" s="16"/>
      <c r="CZ1014" s="16"/>
      <c r="DA1014" s="16"/>
      <c r="DB1014" s="16"/>
      <c r="DC1014" s="16"/>
      <c r="DD1014" s="16"/>
      <c r="DE1014" s="16"/>
      <c r="DF1014" s="16"/>
      <c r="DG1014" s="16"/>
      <c r="DH1014" s="16"/>
      <c r="DI1014" s="16"/>
      <c r="DJ1014" s="16"/>
      <c r="DK1014" s="16"/>
      <c r="DL1014" s="16"/>
      <c r="DM1014" s="16"/>
      <c r="DN1014" s="16"/>
      <c r="DO1014" s="16"/>
      <c r="DP1014" s="16"/>
      <c r="DQ1014" s="16"/>
      <c r="DR1014" s="16"/>
      <c r="DS1014" s="16"/>
      <c r="DT1014" s="16"/>
      <c r="DU1014" s="16"/>
      <c r="DV1014" s="16"/>
      <c r="DW1014" s="16"/>
      <c r="DX1014" s="16"/>
      <c r="DY1014" s="16"/>
      <c r="DZ1014" s="16"/>
      <c r="EA1014" s="16"/>
      <c r="EB1014" s="16"/>
      <c r="EC1014" s="16"/>
      <c r="ED1014" s="16"/>
      <c r="EE1014" s="16"/>
      <c r="EF1014" s="16"/>
    </row>
    <row r="1015" spans="1:136" s="1" customFormat="1" ht="69.599999999999994" customHeight="1" x14ac:dyDescent="0.25">
      <c r="A1015" s="495">
        <v>674</v>
      </c>
      <c r="B1015" s="495" t="s">
        <v>1226</v>
      </c>
      <c r="C1015" s="569" t="s">
        <v>1227</v>
      </c>
      <c r="D1015" s="300" t="s">
        <v>1185</v>
      </c>
      <c r="E1015" s="301" t="s">
        <v>181</v>
      </c>
      <c r="F1015" s="301" t="s">
        <v>660</v>
      </c>
      <c r="G1015" s="301" t="s">
        <v>1186</v>
      </c>
      <c r="H1015" s="449" t="s">
        <v>491</v>
      </c>
      <c r="I1015" s="449" t="s">
        <v>303</v>
      </c>
      <c r="J1015" s="449" t="s">
        <v>1228</v>
      </c>
      <c r="K1015" s="449"/>
      <c r="L1015" s="449"/>
      <c r="M1015" s="471"/>
      <c r="N1015" s="471"/>
      <c r="O1015" s="471"/>
      <c r="P1015" s="471">
        <v>250</v>
      </c>
      <c r="Q1015" s="471"/>
      <c r="R1015" s="471"/>
      <c r="S1015" s="471"/>
      <c r="T1015" s="491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  <c r="AR1015" s="16"/>
      <c r="AS1015" s="16"/>
      <c r="AT1015" s="16"/>
      <c r="AU1015" s="16"/>
      <c r="AV1015" s="16"/>
      <c r="AW1015" s="16"/>
      <c r="AX1015" s="16"/>
      <c r="AY1015" s="16"/>
      <c r="AZ1015" s="16"/>
      <c r="BA1015" s="16"/>
      <c r="BB1015" s="16"/>
      <c r="BC1015" s="16"/>
      <c r="BD1015" s="16"/>
      <c r="BE1015" s="16"/>
      <c r="BF1015" s="16"/>
      <c r="BG1015" s="16"/>
      <c r="BH1015" s="16"/>
      <c r="BI1015" s="16"/>
      <c r="BJ1015" s="16"/>
      <c r="BK1015" s="16"/>
      <c r="BL1015" s="16"/>
      <c r="BM1015" s="16"/>
      <c r="BN1015" s="16"/>
      <c r="BO1015" s="16"/>
      <c r="BP1015" s="16"/>
      <c r="BQ1015" s="16"/>
      <c r="BR1015" s="16"/>
      <c r="BS1015" s="16"/>
      <c r="BT1015" s="16"/>
      <c r="BU1015" s="16"/>
      <c r="BV1015" s="16"/>
      <c r="BW1015" s="16"/>
      <c r="BX1015" s="16"/>
      <c r="BY1015" s="16"/>
      <c r="BZ1015" s="16"/>
      <c r="CA1015" s="16"/>
      <c r="CB1015" s="16"/>
      <c r="CC1015" s="16"/>
      <c r="CD1015" s="16"/>
      <c r="CE1015" s="16"/>
      <c r="CF1015" s="16"/>
      <c r="CG1015" s="16"/>
      <c r="CH1015" s="16"/>
      <c r="CI1015" s="16"/>
      <c r="CJ1015" s="16"/>
      <c r="CK1015" s="16"/>
      <c r="CL1015" s="16"/>
      <c r="CM1015" s="16"/>
      <c r="CN1015" s="16"/>
      <c r="CO1015" s="16"/>
      <c r="CP1015" s="16"/>
      <c r="CQ1015" s="16"/>
      <c r="CR1015" s="16"/>
      <c r="CS1015" s="16"/>
      <c r="CT1015" s="16"/>
      <c r="CU1015" s="16"/>
      <c r="CV1015" s="16"/>
      <c r="CW1015" s="16"/>
      <c r="CX1015" s="16"/>
      <c r="CY1015" s="16"/>
      <c r="CZ1015" s="16"/>
      <c r="DA1015" s="16"/>
      <c r="DB1015" s="16"/>
      <c r="DC1015" s="16"/>
      <c r="DD1015" s="16"/>
      <c r="DE1015" s="16"/>
      <c r="DF1015" s="16"/>
      <c r="DG1015" s="16"/>
      <c r="DH1015" s="16"/>
      <c r="DI1015" s="16"/>
      <c r="DJ1015" s="16"/>
      <c r="DK1015" s="16"/>
      <c r="DL1015" s="16"/>
      <c r="DM1015" s="16"/>
      <c r="DN1015" s="16"/>
      <c r="DO1015" s="16"/>
      <c r="DP1015" s="16"/>
      <c r="DQ1015" s="16"/>
      <c r="DR1015" s="16"/>
      <c r="DS1015" s="16"/>
      <c r="DT1015" s="16"/>
      <c r="DU1015" s="16"/>
      <c r="DV1015" s="16"/>
      <c r="DW1015" s="16"/>
      <c r="DX1015" s="16"/>
      <c r="DY1015" s="16"/>
      <c r="DZ1015" s="16"/>
      <c r="EA1015" s="16"/>
      <c r="EB1015" s="16"/>
      <c r="EC1015" s="16"/>
      <c r="ED1015" s="16"/>
      <c r="EE1015" s="16"/>
      <c r="EF1015" s="16"/>
    </row>
    <row r="1016" spans="1:136" s="1" customFormat="1" ht="99.6" customHeight="1" x14ac:dyDescent="0.25">
      <c r="A1016" s="497"/>
      <c r="B1016" s="497"/>
      <c r="C1016" s="570"/>
      <c r="D1016" s="330" t="s">
        <v>1229</v>
      </c>
      <c r="E1016" s="324" t="s">
        <v>178</v>
      </c>
      <c r="F1016" s="324" t="s">
        <v>1230</v>
      </c>
      <c r="G1016" s="303" t="s">
        <v>321</v>
      </c>
      <c r="H1016" s="563"/>
      <c r="I1016" s="563"/>
      <c r="J1016" s="451"/>
      <c r="K1016" s="451"/>
      <c r="L1016" s="451"/>
      <c r="M1016" s="472"/>
      <c r="N1016" s="472"/>
      <c r="O1016" s="472"/>
      <c r="P1016" s="472"/>
      <c r="Q1016" s="472"/>
      <c r="R1016" s="472"/>
      <c r="S1016" s="472"/>
      <c r="T1016" s="493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  <c r="AR1016" s="16"/>
      <c r="AS1016" s="16"/>
      <c r="AT1016" s="16"/>
      <c r="AU1016" s="16"/>
      <c r="AV1016" s="16"/>
      <c r="AW1016" s="16"/>
      <c r="AX1016" s="16"/>
      <c r="AY1016" s="16"/>
      <c r="AZ1016" s="16"/>
      <c r="BA1016" s="16"/>
      <c r="BB1016" s="16"/>
      <c r="BC1016" s="16"/>
      <c r="BD1016" s="16"/>
      <c r="BE1016" s="16"/>
      <c r="BF1016" s="16"/>
      <c r="BG1016" s="16"/>
      <c r="BH1016" s="16"/>
      <c r="BI1016" s="16"/>
      <c r="BJ1016" s="16"/>
      <c r="BK1016" s="16"/>
      <c r="BL1016" s="16"/>
      <c r="BM1016" s="16"/>
      <c r="BN1016" s="16"/>
      <c r="BO1016" s="16"/>
      <c r="BP1016" s="16"/>
      <c r="BQ1016" s="16"/>
      <c r="BR1016" s="16"/>
      <c r="BS1016" s="16"/>
      <c r="BT1016" s="16"/>
      <c r="BU1016" s="16"/>
      <c r="BV1016" s="16"/>
      <c r="BW1016" s="16"/>
      <c r="BX1016" s="16"/>
      <c r="BY1016" s="16"/>
      <c r="BZ1016" s="16"/>
      <c r="CA1016" s="16"/>
      <c r="CB1016" s="16"/>
      <c r="CC1016" s="16"/>
      <c r="CD1016" s="16"/>
      <c r="CE1016" s="16"/>
      <c r="CF1016" s="16"/>
      <c r="CG1016" s="16"/>
      <c r="CH1016" s="16"/>
      <c r="CI1016" s="16"/>
      <c r="CJ1016" s="16"/>
      <c r="CK1016" s="16"/>
      <c r="CL1016" s="16"/>
      <c r="CM1016" s="16"/>
      <c r="CN1016" s="16"/>
      <c r="CO1016" s="16"/>
      <c r="CP1016" s="16"/>
      <c r="CQ1016" s="16"/>
      <c r="CR1016" s="16"/>
      <c r="CS1016" s="16"/>
      <c r="CT1016" s="16"/>
      <c r="CU1016" s="16"/>
      <c r="CV1016" s="16"/>
      <c r="CW1016" s="16"/>
      <c r="CX1016" s="16"/>
      <c r="CY1016" s="16"/>
      <c r="CZ1016" s="16"/>
      <c r="DA1016" s="16"/>
      <c r="DB1016" s="16"/>
      <c r="DC1016" s="16"/>
      <c r="DD1016" s="16"/>
      <c r="DE1016" s="16"/>
      <c r="DF1016" s="16"/>
      <c r="DG1016" s="16"/>
      <c r="DH1016" s="16"/>
      <c r="DI1016" s="16"/>
      <c r="DJ1016" s="16"/>
      <c r="DK1016" s="16"/>
      <c r="DL1016" s="16"/>
      <c r="DM1016" s="16"/>
      <c r="DN1016" s="16"/>
      <c r="DO1016" s="16"/>
      <c r="DP1016" s="16"/>
      <c r="DQ1016" s="16"/>
      <c r="DR1016" s="16"/>
      <c r="DS1016" s="16"/>
      <c r="DT1016" s="16"/>
      <c r="DU1016" s="16"/>
      <c r="DV1016" s="16"/>
      <c r="DW1016" s="16"/>
      <c r="DX1016" s="16"/>
      <c r="DY1016" s="16"/>
      <c r="DZ1016" s="16"/>
      <c r="EA1016" s="16"/>
      <c r="EB1016" s="16"/>
      <c r="EC1016" s="16"/>
      <c r="ED1016" s="16"/>
      <c r="EE1016" s="16"/>
      <c r="EF1016" s="16"/>
    </row>
    <row r="1017" spans="1:136" s="1" customFormat="1" ht="28.8" customHeight="1" x14ac:dyDescent="0.25">
      <c r="A1017" s="358"/>
      <c r="B1017" s="359"/>
      <c r="C1017" s="553" t="s">
        <v>698</v>
      </c>
      <c r="D1017" s="554"/>
      <c r="E1017" s="554"/>
      <c r="F1017" s="554"/>
      <c r="G1017" s="554"/>
      <c r="H1017" s="361" t="s">
        <v>491</v>
      </c>
      <c r="I1017" s="337" t="s">
        <v>303</v>
      </c>
      <c r="J1017" s="309" t="s">
        <v>1231</v>
      </c>
      <c r="K1017" s="309"/>
      <c r="L1017" s="309"/>
      <c r="M1017" s="316"/>
      <c r="N1017" s="316"/>
      <c r="O1017" s="316"/>
      <c r="P1017" s="316">
        <v>250</v>
      </c>
      <c r="Q1017" s="316"/>
      <c r="R1017" s="316"/>
      <c r="S1017" s="316"/>
      <c r="T1017" s="318">
        <v>3</v>
      </c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  <c r="AR1017" s="16"/>
      <c r="AS1017" s="16"/>
      <c r="AT1017" s="16"/>
      <c r="AU1017" s="16"/>
      <c r="AV1017" s="16"/>
      <c r="AW1017" s="16"/>
      <c r="AX1017" s="16"/>
      <c r="AY1017" s="16"/>
      <c r="AZ1017" s="16"/>
      <c r="BA1017" s="16"/>
      <c r="BB1017" s="16"/>
      <c r="BC1017" s="16"/>
      <c r="BD1017" s="16"/>
      <c r="BE1017" s="16"/>
      <c r="BF1017" s="16"/>
      <c r="BG1017" s="16"/>
      <c r="BH1017" s="16"/>
      <c r="BI1017" s="16"/>
      <c r="BJ1017" s="16"/>
      <c r="BK1017" s="16"/>
      <c r="BL1017" s="16"/>
      <c r="BM1017" s="16"/>
      <c r="BN1017" s="16"/>
      <c r="BO1017" s="16"/>
      <c r="BP1017" s="16"/>
      <c r="BQ1017" s="16"/>
      <c r="BR1017" s="16"/>
      <c r="BS1017" s="16"/>
      <c r="BT1017" s="16"/>
      <c r="BU1017" s="16"/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6"/>
      <c r="CP1017" s="16"/>
      <c r="CQ1017" s="16"/>
      <c r="CR1017" s="16"/>
      <c r="CS1017" s="16"/>
      <c r="CT1017" s="16"/>
      <c r="CU1017" s="16"/>
      <c r="CV1017" s="16"/>
      <c r="CW1017" s="16"/>
      <c r="CX1017" s="16"/>
      <c r="CY1017" s="16"/>
      <c r="CZ1017" s="16"/>
      <c r="DA1017" s="16"/>
      <c r="DB1017" s="16"/>
      <c r="DC1017" s="16"/>
      <c r="DD1017" s="16"/>
      <c r="DE1017" s="16"/>
      <c r="DF1017" s="16"/>
      <c r="DG1017" s="16"/>
      <c r="DH1017" s="16"/>
      <c r="DI1017" s="16"/>
      <c r="DJ1017" s="16"/>
      <c r="DK1017" s="16"/>
      <c r="DL1017" s="16"/>
      <c r="DM1017" s="16"/>
      <c r="DN1017" s="16"/>
      <c r="DO1017" s="16"/>
      <c r="DP1017" s="16"/>
      <c r="DQ1017" s="16"/>
      <c r="DR1017" s="16"/>
      <c r="DS1017" s="16"/>
      <c r="DT1017" s="16"/>
      <c r="DU1017" s="16"/>
      <c r="DV1017" s="16"/>
      <c r="DW1017" s="16"/>
      <c r="DX1017" s="16"/>
      <c r="DY1017" s="16"/>
      <c r="DZ1017" s="16"/>
      <c r="EA1017" s="16"/>
      <c r="EB1017" s="16"/>
      <c r="EC1017" s="16"/>
      <c r="ED1017" s="16"/>
      <c r="EE1017" s="16"/>
      <c r="EF1017" s="16"/>
    </row>
    <row r="1018" spans="1:136" s="1" customFormat="1" ht="63.6" customHeight="1" x14ac:dyDescent="0.25">
      <c r="A1018" s="546">
        <v>674</v>
      </c>
      <c r="B1018" s="546" t="s">
        <v>1232</v>
      </c>
      <c r="C1018" s="569" t="s">
        <v>1233</v>
      </c>
      <c r="D1018" s="300" t="s">
        <v>1185</v>
      </c>
      <c r="E1018" s="301" t="s">
        <v>181</v>
      </c>
      <c r="F1018" s="301" t="s">
        <v>660</v>
      </c>
      <c r="G1018" s="301" t="s">
        <v>1186</v>
      </c>
      <c r="H1018" s="523" t="s">
        <v>491</v>
      </c>
      <c r="I1018" s="449" t="s">
        <v>303</v>
      </c>
      <c r="J1018" s="449" t="s">
        <v>1234</v>
      </c>
      <c r="K1018" s="449"/>
      <c r="L1018" s="449"/>
      <c r="M1018" s="471">
        <v>1165</v>
      </c>
      <c r="N1018" s="471">
        <v>1165</v>
      </c>
      <c r="O1018" s="471">
        <v>1165</v>
      </c>
      <c r="P1018" s="471"/>
      <c r="Q1018" s="471"/>
      <c r="R1018" s="471"/>
      <c r="S1018" s="471"/>
      <c r="T1018" s="491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  <c r="AR1018" s="16"/>
      <c r="AS1018" s="16"/>
      <c r="AT1018" s="16"/>
      <c r="AU1018" s="16"/>
      <c r="AV1018" s="16"/>
      <c r="AW1018" s="16"/>
      <c r="AX1018" s="16"/>
      <c r="AY1018" s="16"/>
      <c r="AZ1018" s="16"/>
      <c r="BA1018" s="16"/>
      <c r="BB1018" s="16"/>
      <c r="BC1018" s="16"/>
      <c r="BD1018" s="16"/>
      <c r="BE1018" s="16"/>
      <c r="BF1018" s="16"/>
      <c r="BG1018" s="16"/>
      <c r="BH1018" s="16"/>
      <c r="BI1018" s="16"/>
      <c r="BJ1018" s="16"/>
      <c r="BK1018" s="16"/>
      <c r="BL1018" s="16"/>
      <c r="BM1018" s="16"/>
      <c r="BN1018" s="16"/>
      <c r="BO1018" s="16"/>
      <c r="BP1018" s="16"/>
      <c r="BQ1018" s="16"/>
      <c r="BR1018" s="16"/>
      <c r="BS1018" s="16"/>
      <c r="BT1018" s="16"/>
      <c r="BU1018" s="16"/>
      <c r="BV1018" s="16"/>
      <c r="BW1018" s="16"/>
      <c r="BX1018" s="16"/>
      <c r="BY1018" s="16"/>
      <c r="BZ1018" s="16"/>
      <c r="CA1018" s="16"/>
      <c r="CB1018" s="16"/>
      <c r="CC1018" s="16"/>
      <c r="CD1018" s="16"/>
      <c r="CE1018" s="16"/>
      <c r="CF1018" s="16"/>
      <c r="CG1018" s="16"/>
      <c r="CH1018" s="16"/>
      <c r="CI1018" s="16"/>
      <c r="CJ1018" s="16"/>
      <c r="CK1018" s="16"/>
      <c r="CL1018" s="16"/>
      <c r="CM1018" s="16"/>
      <c r="CN1018" s="16"/>
      <c r="CO1018" s="16"/>
      <c r="CP1018" s="16"/>
      <c r="CQ1018" s="16"/>
      <c r="CR1018" s="16"/>
      <c r="CS1018" s="16"/>
      <c r="CT1018" s="16"/>
      <c r="CU1018" s="16"/>
      <c r="CV1018" s="16"/>
      <c r="CW1018" s="16"/>
      <c r="CX1018" s="16"/>
      <c r="CY1018" s="16"/>
      <c r="CZ1018" s="16"/>
      <c r="DA1018" s="16"/>
      <c r="DB1018" s="16"/>
      <c r="DC1018" s="16"/>
      <c r="DD1018" s="16"/>
      <c r="DE1018" s="16"/>
      <c r="DF1018" s="16"/>
      <c r="DG1018" s="16"/>
      <c r="DH1018" s="16"/>
      <c r="DI1018" s="16"/>
      <c r="DJ1018" s="16"/>
      <c r="DK1018" s="16"/>
      <c r="DL1018" s="16"/>
      <c r="DM1018" s="16"/>
      <c r="DN1018" s="16"/>
      <c r="DO1018" s="16"/>
      <c r="DP1018" s="16"/>
      <c r="DQ1018" s="16"/>
      <c r="DR1018" s="16"/>
      <c r="DS1018" s="16"/>
      <c r="DT1018" s="16"/>
      <c r="DU1018" s="16"/>
      <c r="DV1018" s="16"/>
      <c r="DW1018" s="16"/>
      <c r="DX1018" s="16"/>
      <c r="DY1018" s="16"/>
      <c r="DZ1018" s="16"/>
      <c r="EA1018" s="16"/>
      <c r="EB1018" s="16"/>
      <c r="EC1018" s="16"/>
      <c r="ED1018" s="16"/>
      <c r="EE1018" s="16"/>
      <c r="EF1018" s="16"/>
    </row>
    <row r="1019" spans="1:136" s="1" customFormat="1" ht="171.6" x14ac:dyDescent="0.25">
      <c r="A1019" s="546"/>
      <c r="B1019" s="546"/>
      <c r="C1019" s="570"/>
      <c r="D1019" s="322" t="s">
        <v>1235</v>
      </c>
      <c r="E1019" s="324" t="s">
        <v>178</v>
      </c>
      <c r="F1019" s="324" t="s">
        <v>1236</v>
      </c>
      <c r="G1019" s="303" t="s">
        <v>321</v>
      </c>
      <c r="H1019" s="525"/>
      <c r="I1019" s="451"/>
      <c r="J1019" s="451"/>
      <c r="K1019" s="451"/>
      <c r="L1019" s="451"/>
      <c r="M1019" s="472"/>
      <c r="N1019" s="472"/>
      <c r="O1019" s="472"/>
      <c r="P1019" s="563"/>
      <c r="Q1019" s="563"/>
      <c r="R1019" s="472"/>
      <c r="S1019" s="472"/>
      <c r="T1019" s="493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  <c r="AR1019" s="16"/>
      <c r="AS1019" s="16"/>
      <c r="AT1019" s="16"/>
      <c r="AU1019" s="16"/>
      <c r="AV1019" s="16"/>
      <c r="AW1019" s="16"/>
      <c r="AX1019" s="16"/>
      <c r="AY1019" s="16"/>
      <c r="AZ1019" s="16"/>
      <c r="BA1019" s="16"/>
      <c r="BB1019" s="16"/>
      <c r="BC1019" s="16"/>
      <c r="BD1019" s="16"/>
      <c r="BE1019" s="16"/>
      <c r="BF1019" s="16"/>
      <c r="BG1019" s="16"/>
      <c r="BH1019" s="16"/>
      <c r="BI1019" s="16"/>
      <c r="BJ1019" s="16"/>
      <c r="BK1019" s="16"/>
      <c r="BL1019" s="16"/>
      <c r="BM1019" s="16"/>
      <c r="BN1019" s="16"/>
      <c r="BO1019" s="16"/>
      <c r="BP1019" s="16"/>
      <c r="BQ1019" s="16"/>
      <c r="BR1019" s="16"/>
      <c r="BS1019" s="16"/>
      <c r="BT1019" s="16"/>
      <c r="BU1019" s="16"/>
      <c r="BV1019" s="16"/>
      <c r="BW1019" s="16"/>
      <c r="BX1019" s="16"/>
      <c r="BY1019" s="16"/>
      <c r="BZ1019" s="16"/>
      <c r="CA1019" s="16"/>
      <c r="CB1019" s="16"/>
      <c r="CC1019" s="16"/>
      <c r="CD1019" s="16"/>
      <c r="CE1019" s="16"/>
      <c r="CF1019" s="16"/>
      <c r="CG1019" s="16"/>
      <c r="CH1019" s="16"/>
      <c r="CI1019" s="16"/>
      <c r="CJ1019" s="16"/>
      <c r="CK1019" s="16"/>
      <c r="CL1019" s="16"/>
      <c r="CM1019" s="16"/>
      <c r="CN1019" s="16"/>
      <c r="CO1019" s="16"/>
      <c r="CP1019" s="16"/>
      <c r="CQ1019" s="16"/>
      <c r="CR1019" s="16"/>
      <c r="CS1019" s="16"/>
      <c r="CT1019" s="16"/>
      <c r="CU1019" s="16"/>
      <c r="CV1019" s="16"/>
      <c r="CW1019" s="16"/>
      <c r="CX1019" s="16"/>
      <c r="CY1019" s="16"/>
      <c r="CZ1019" s="16"/>
      <c r="DA1019" s="16"/>
      <c r="DB1019" s="16"/>
      <c r="DC1019" s="16"/>
      <c r="DD1019" s="16"/>
      <c r="DE1019" s="16"/>
      <c r="DF1019" s="16"/>
      <c r="DG1019" s="16"/>
      <c r="DH1019" s="16"/>
      <c r="DI1019" s="16"/>
      <c r="DJ1019" s="16"/>
      <c r="DK1019" s="16"/>
      <c r="DL1019" s="16"/>
      <c r="DM1019" s="16"/>
      <c r="DN1019" s="16"/>
      <c r="DO1019" s="16"/>
      <c r="DP1019" s="16"/>
      <c r="DQ1019" s="16"/>
      <c r="DR1019" s="16"/>
      <c r="DS1019" s="16"/>
      <c r="DT1019" s="16"/>
      <c r="DU1019" s="16"/>
      <c r="DV1019" s="16"/>
      <c r="DW1019" s="16"/>
      <c r="DX1019" s="16"/>
      <c r="DY1019" s="16"/>
      <c r="DZ1019" s="16"/>
      <c r="EA1019" s="16"/>
      <c r="EB1019" s="16"/>
      <c r="EC1019" s="16"/>
      <c r="ED1019" s="16"/>
      <c r="EE1019" s="16"/>
      <c r="EF1019" s="16"/>
    </row>
    <row r="1020" spans="1:136" s="1" customFormat="1" ht="24.6" customHeight="1" x14ac:dyDescent="0.25">
      <c r="A1020" s="575"/>
      <c r="B1020" s="581"/>
      <c r="C1020" s="553" t="s">
        <v>698</v>
      </c>
      <c r="D1020" s="553"/>
      <c r="E1020" s="553"/>
      <c r="F1020" s="553"/>
      <c r="G1020" s="553"/>
      <c r="H1020" s="309" t="s">
        <v>491</v>
      </c>
      <c r="I1020" s="309" t="s">
        <v>303</v>
      </c>
      <c r="J1020" s="309" t="s">
        <v>1234</v>
      </c>
      <c r="K1020" s="309" t="s">
        <v>65</v>
      </c>
      <c r="L1020" s="309"/>
      <c r="M1020" s="316">
        <v>1165</v>
      </c>
      <c r="N1020" s="316">
        <v>1165</v>
      </c>
      <c r="O1020" s="316">
        <v>1165</v>
      </c>
      <c r="P1020" s="316"/>
      <c r="Q1020" s="316"/>
      <c r="R1020" s="316"/>
      <c r="S1020" s="316"/>
      <c r="T1020" s="318">
        <v>3</v>
      </c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  <c r="AR1020" s="16"/>
      <c r="AS1020" s="16"/>
      <c r="AT1020" s="16"/>
      <c r="AU1020" s="16"/>
      <c r="AV1020" s="16"/>
      <c r="AW1020" s="16"/>
      <c r="AX1020" s="16"/>
      <c r="AY1020" s="16"/>
      <c r="AZ1020" s="16"/>
      <c r="BA1020" s="16"/>
      <c r="BB1020" s="16"/>
      <c r="BC1020" s="16"/>
      <c r="BD1020" s="16"/>
      <c r="BE1020" s="16"/>
      <c r="BF1020" s="16"/>
      <c r="BG1020" s="16"/>
      <c r="BH1020" s="16"/>
      <c r="BI1020" s="16"/>
      <c r="BJ1020" s="16"/>
      <c r="BK1020" s="16"/>
      <c r="BL1020" s="16"/>
      <c r="BM1020" s="16"/>
      <c r="BN1020" s="16"/>
      <c r="BO1020" s="16"/>
      <c r="BP1020" s="16"/>
      <c r="BQ1020" s="16"/>
      <c r="BR1020" s="16"/>
      <c r="BS1020" s="16"/>
      <c r="BT1020" s="16"/>
      <c r="BU1020" s="16"/>
      <c r="BV1020" s="16"/>
      <c r="BW1020" s="16"/>
      <c r="BX1020" s="16"/>
      <c r="BY1020" s="16"/>
      <c r="BZ1020" s="16"/>
      <c r="CA1020" s="16"/>
      <c r="CB1020" s="16"/>
      <c r="CC1020" s="16"/>
      <c r="CD1020" s="16"/>
      <c r="CE1020" s="16"/>
      <c r="CF1020" s="16"/>
      <c r="CG1020" s="16"/>
      <c r="CH1020" s="16"/>
      <c r="CI1020" s="16"/>
      <c r="CJ1020" s="16"/>
      <c r="CK1020" s="16"/>
      <c r="CL1020" s="16"/>
      <c r="CM1020" s="16"/>
      <c r="CN1020" s="16"/>
      <c r="CO1020" s="16"/>
      <c r="CP1020" s="16"/>
      <c r="CQ1020" s="16"/>
      <c r="CR1020" s="16"/>
      <c r="CS1020" s="16"/>
      <c r="CT1020" s="16"/>
      <c r="CU1020" s="16"/>
      <c r="CV1020" s="16"/>
      <c r="CW1020" s="16"/>
      <c r="CX1020" s="16"/>
      <c r="CY1020" s="16"/>
      <c r="CZ1020" s="16"/>
      <c r="DA1020" s="16"/>
      <c r="DB1020" s="16"/>
      <c r="DC1020" s="16"/>
      <c r="DD1020" s="16"/>
      <c r="DE1020" s="16"/>
      <c r="DF1020" s="16"/>
      <c r="DG1020" s="16"/>
      <c r="DH1020" s="16"/>
      <c r="DI1020" s="16"/>
      <c r="DJ1020" s="16"/>
      <c r="DK1020" s="16"/>
      <c r="DL1020" s="16"/>
      <c r="DM1020" s="16"/>
      <c r="DN1020" s="16"/>
      <c r="DO1020" s="16"/>
      <c r="DP1020" s="16"/>
      <c r="DQ1020" s="16"/>
      <c r="DR1020" s="16"/>
      <c r="DS1020" s="16"/>
      <c r="DT1020" s="16"/>
      <c r="DU1020" s="16"/>
      <c r="DV1020" s="16"/>
      <c r="DW1020" s="16"/>
      <c r="DX1020" s="16"/>
      <c r="DY1020" s="16"/>
      <c r="DZ1020" s="16"/>
      <c r="EA1020" s="16"/>
      <c r="EB1020" s="16"/>
      <c r="EC1020" s="16"/>
      <c r="ED1020" s="16"/>
      <c r="EE1020" s="16"/>
      <c r="EF1020" s="16"/>
    </row>
    <row r="1021" spans="1:136" s="1" customFormat="1" ht="68.400000000000006" customHeight="1" x14ac:dyDescent="0.25">
      <c r="A1021" s="372">
        <v>674</v>
      </c>
      <c r="B1021" s="372" t="s">
        <v>1237</v>
      </c>
      <c r="C1021" s="353" t="s">
        <v>1238</v>
      </c>
      <c r="D1021" s="300" t="s">
        <v>1185</v>
      </c>
      <c r="E1021" s="301" t="s">
        <v>181</v>
      </c>
      <c r="F1021" s="301" t="s">
        <v>660</v>
      </c>
      <c r="G1021" s="301" t="s">
        <v>1186</v>
      </c>
      <c r="H1021" s="309" t="s">
        <v>491</v>
      </c>
      <c r="I1021" s="309" t="s">
        <v>303</v>
      </c>
      <c r="J1021" s="309" t="s">
        <v>1239</v>
      </c>
      <c r="K1021" s="309"/>
      <c r="L1021" s="309"/>
      <c r="M1021" s="316"/>
      <c r="N1021" s="316"/>
      <c r="O1021" s="316"/>
      <c r="P1021" s="316">
        <v>2242</v>
      </c>
      <c r="Q1021" s="316">
        <v>2286</v>
      </c>
      <c r="R1021" s="316">
        <v>2286</v>
      </c>
      <c r="S1021" s="316">
        <v>2286</v>
      </c>
      <c r="T1021" s="318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  <c r="AR1021" s="16"/>
      <c r="AS1021" s="16"/>
      <c r="AT1021" s="16"/>
      <c r="AU1021" s="16"/>
      <c r="AV1021" s="16"/>
      <c r="AW1021" s="16"/>
      <c r="AX1021" s="16"/>
      <c r="AY1021" s="16"/>
      <c r="AZ1021" s="16"/>
      <c r="BA1021" s="16"/>
      <c r="BB1021" s="16"/>
      <c r="BC1021" s="16"/>
      <c r="BD1021" s="16"/>
      <c r="BE1021" s="16"/>
      <c r="BF1021" s="16"/>
      <c r="BG1021" s="16"/>
      <c r="BH1021" s="16"/>
      <c r="BI1021" s="16"/>
      <c r="BJ1021" s="16"/>
      <c r="BK1021" s="16"/>
      <c r="BL1021" s="16"/>
      <c r="BM1021" s="16"/>
      <c r="BN1021" s="16"/>
      <c r="BO1021" s="16"/>
      <c r="BP1021" s="16"/>
      <c r="BQ1021" s="16"/>
      <c r="BR1021" s="16"/>
      <c r="BS1021" s="16"/>
      <c r="BT1021" s="16"/>
      <c r="BU1021" s="16"/>
      <c r="BV1021" s="16"/>
      <c r="BW1021" s="16"/>
      <c r="BX1021" s="16"/>
      <c r="BY1021" s="16"/>
      <c r="BZ1021" s="16"/>
      <c r="CA1021" s="16"/>
      <c r="CB1021" s="16"/>
      <c r="CC1021" s="16"/>
      <c r="CD1021" s="16"/>
      <c r="CE1021" s="16"/>
      <c r="CF1021" s="16"/>
      <c r="CG1021" s="16"/>
      <c r="CH1021" s="16"/>
      <c r="CI1021" s="16"/>
      <c r="CJ1021" s="16"/>
      <c r="CK1021" s="16"/>
      <c r="CL1021" s="16"/>
      <c r="CM1021" s="16"/>
      <c r="CN1021" s="16"/>
      <c r="CO1021" s="16"/>
      <c r="CP1021" s="16"/>
      <c r="CQ1021" s="16"/>
      <c r="CR1021" s="16"/>
      <c r="CS1021" s="16"/>
      <c r="CT1021" s="16"/>
      <c r="CU1021" s="16"/>
      <c r="CV1021" s="16"/>
      <c r="CW1021" s="16"/>
      <c r="CX1021" s="16"/>
      <c r="CY1021" s="16"/>
      <c r="CZ1021" s="16"/>
      <c r="DA1021" s="16"/>
      <c r="DB1021" s="16"/>
      <c r="DC1021" s="16"/>
      <c r="DD1021" s="16"/>
      <c r="DE1021" s="16"/>
      <c r="DF1021" s="16"/>
      <c r="DG1021" s="16"/>
      <c r="DH1021" s="16"/>
      <c r="DI1021" s="16"/>
      <c r="DJ1021" s="16"/>
      <c r="DK1021" s="16"/>
      <c r="DL1021" s="16"/>
      <c r="DM1021" s="16"/>
      <c r="DN1021" s="16"/>
      <c r="DO1021" s="16"/>
      <c r="DP1021" s="16"/>
      <c r="DQ1021" s="16"/>
      <c r="DR1021" s="16"/>
      <c r="DS1021" s="16"/>
      <c r="DT1021" s="16"/>
      <c r="DU1021" s="16"/>
      <c r="DV1021" s="16"/>
      <c r="DW1021" s="16"/>
      <c r="DX1021" s="16"/>
      <c r="DY1021" s="16"/>
      <c r="DZ1021" s="16"/>
      <c r="EA1021" s="16"/>
      <c r="EB1021" s="16"/>
      <c r="EC1021" s="16"/>
      <c r="ED1021" s="16"/>
      <c r="EE1021" s="16"/>
      <c r="EF1021" s="16"/>
    </row>
    <row r="1022" spans="1:136" s="1" customFormat="1" ht="28.8" customHeight="1" x14ac:dyDescent="0.25">
      <c r="A1022" s="574"/>
      <c r="B1022" s="566"/>
      <c r="C1022" s="553" t="s">
        <v>698</v>
      </c>
      <c r="D1022" s="553"/>
      <c r="E1022" s="553"/>
      <c r="F1022" s="553"/>
      <c r="G1022" s="553"/>
      <c r="H1022" s="309" t="s">
        <v>491</v>
      </c>
      <c r="I1022" s="309" t="s">
        <v>303</v>
      </c>
      <c r="J1022" s="309" t="s">
        <v>1239</v>
      </c>
      <c r="K1022" s="309" t="s">
        <v>65</v>
      </c>
      <c r="L1022" s="309"/>
      <c r="M1022" s="316"/>
      <c r="N1022" s="316"/>
      <c r="O1022" s="316"/>
      <c r="P1022" s="316">
        <v>2242</v>
      </c>
      <c r="Q1022" s="316">
        <v>2286</v>
      </c>
      <c r="R1022" s="316">
        <v>2286</v>
      </c>
      <c r="S1022" s="316">
        <v>2286</v>
      </c>
      <c r="T1022" s="318">
        <v>3</v>
      </c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  <c r="AR1022" s="16"/>
      <c r="AS1022" s="16"/>
      <c r="AT1022" s="16"/>
      <c r="AU1022" s="16"/>
      <c r="AV1022" s="16"/>
      <c r="AW1022" s="16"/>
      <c r="AX1022" s="16"/>
      <c r="AY1022" s="16"/>
      <c r="AZ1022" s="16"/>
      <c r="BA1022" s="16"/>
      <c r="BB1022" s="16"/>
      <c r="BC1022" s="16"/>
      <c r="BD1022" s="16"/>
      <c r="BE1022" s="16"/>
      <c r="BF1022" s="16"/>
      <c r="BG1022" s="16"/>
      <c r="BH1022" s="16"/>
      <c r="BI1022" s="16"/>
      <c r="BJ1022" s="16"/>
      <c r="BK1022" s="16"/>
      <c r="BL1022" s="16"/>
      <c r="BM1022" s="16"/>
      <c r="BN1022" s="16"/>
      <c r="BO1022" s="16"/>
      <c r="BP1022" s="16"/>
      <c r="BQ1022" s="16"/>
      <c r="BR1022" s="16"/>
      <c r="BS1022" s="16"/>
      <c r="BT1022" s="16"/>
      <c r="BU1022" s="16"/>
      <c r="BV1022" s="16"/>
      <c r="BW1022" s="16"/>
      <c r="BX1022" s="16"/>
      <c r="BY1022" s="16"/>
      <c r="BZ1022" s="16"/>
      <c r="CA1022" s="16"/>
      <c r="CB1022" s="16"/>
      <c r="CC1022" s="16"/>
      <c r="CD1022" s="16"/>
      <c r="CE1022" s="16"/>
      <c r="CF1022" s="16"/>
      <c r="CG1022" s="16"/>
      <c r="CH1022" s="16"/>
      <c r="CI1022" s="16"/>
      <c r="CJ1022" s="16"/>
      <c r="CK1022" s="16"/>
      <c r="CL1022" s="16"/>
      <c r="CM1022" s="16"/>
      <c r="CN1022" s="16"/>
      <c r="CO1022" s="16"/>
      <c r="CP1022" s="16"/>
      <c r="CQ1022" s="16"/>
      <c r="CR1022" s="16"/>
      <c r="CS1022" s="16"/>
      <c r="CT1022" s="16"/>
      <c r="CU1022" s="16"/>
      <c r="CV1022" s="16"/>
      <c r="CW1022" s="16"/>
      <c r="CX1022" s="16"/>
      <c r="CY1022" s="16"/>
      <c r="CZ1022" s="16"/>
      <c r="DA1022" s="16"/>
      <c r="DB1022" s="16"/>
      <c r="DC1022" s="16"/>
      <c r="DD1022" s="16"/>
      <c r="DE1022" s="16"/>
      <c r="DF1022" s="16"/>
      <c r="DG1022" s="16"/>
      <c r="DH1022" s="16"/>
      <c r="DI1022" s="16"/>
      <c r="DJ1022" s="16"/>
      <c r="DK1022" s="16"/>
      <c r="DL1022" s="16"/>
      <c r="DM1022" s="16"/>
      <c r="DN1022" s="16"/>
      <c r="DO1022" s="16"/>
      <c r="DP1022" s="16"/>
      <c r="DQ1022" s="16"/>
      <c r="DR1022" s="16"/>
      <c r="DS1022" s="16"/>
      <c r="DT1022" s="16"/>
      <c r="DU1022" s="16"/>
      <c r="DV1022" s="16"/>
      <c r="DW1022" s="16"/>
      <c r="DX1022" s="16"/>
      <c r="DY1022" s="16"/>
      <c r="DZ1022" s="16"/>
      <c r="EA1022" s="16"/>
      <c r="EB1022" s="16"/>
      <c r="EC1022" s="16"/>
      <c r="ED1022" s="16"/>
      <c r="EE1022" s="16"/>
      <c r="EF1022" s="16"/>
    </row>
    <row r="1023" spans="1:136" s="1" customFormat="1" ht="66" customHeight="1" x14ac:dyDescent="0.25">
      <c r="A1023" s="372">
        <v>674</v>
      </c>
      <c r="B1023" s="363" t="s">
        <v>1240</v>
      </c>
      <c r="C1023" s="353" t="s">
        <v>1238</v>
      </c>
      <c r="D1023" s="300" t="s">
        <v>1185</v>
      </c>
      <c r="E1023" s="301" t="s">
        <v>181</v>
      </c>
      <c r="F1023" s="301" t="s">
        <v>660</v>
      </c>
      <c r="G1023" s="301" t="s">
        <v>1186</v>
      </c>
      <c r="H1023" s="309" t="s">
        <v>491</v>
      </c>
      <c r="I1023" s="309" t="s">
        <v>303</v>
      </c>
      <c r="J1023" s="309" t="s">
        <v>1241</v>
      </c>
      <c r="K1023" s="309"/>
      <c r="L1023" s="309"/>
      <c r="M1023" s="316"/>
      <c r="N1023" s="316"/>
      <c r="O1023" s="316"/>
      <c r="P1023" s="316">
        <v>617.5</v>
      </c>
      <c r="Q1023" s="316">
        <v>675.3</v>
      </c>
      <c r="R1023" s="316">
        <v>319</v>
      </c>
      <c r="S1023" s="316">
        <v>319</v>
      </c>
      <c r="T1023" s="318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  <c r="AR1023" s="16"/>
      <c r="AS1023" s="16"/>
      <c r="AT1023" s="16"/>
      <c r="AU1023" s="16"/>
      <c r="AV1023" s="16"/>
      <c r="AW1023" s="16"/>
      <c r="AX1023" s="16"/>
      <c r="AY1023" s="16"/>
      <c r="AZ1023" s="16"/>
      <c r="BA1023" s="16"/>
      <c r="BB1023" s="16"/>
      <c r="BC1023" s="16"/>
      <c r="BD1023" s="16"/>
      <c r="BE1023" s="16"/>
      <c r="BF1023" s="16"/>
      <c r="BG1023" s="16"/>
      <c r="BH1023" s="16"/>
      <c r="BI1023" s="16"/>
      <c r="BJ1023" s="16"/>
      <c r="BK1023" s="16"/>
      <c r="BL1023" s="16"/>
      <c r="BM1023" s="16"/>
      <c r="BN1023" s="16"/>
      <c r="BO1023" s="16"/>
      <c r="BP1023" s="16"/>
      <c r="BQ1023" s="16"/>
      <c r="BR1023" s="16"/>
      <c r="BS1023" s="16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  <c r="DC1023" s="16"/>
      <c r="DD1023" s="16"/>
      <c r="DE1023" s="16"/>
      <c r="DF1023" s="16"/>
      <c r="DG1023" s="16"/>
      <c r="DH1023" s="16"/>
      <c r="DI1023" s="16"/>
      <c r="DJ1023" s="16"/>
      <c r="DK1023" s="16"/>
      <c r="DL1023" s="16"/>
      <c r="DM1023" s="16"/>
      <c r="DN1023" s="16"/>
      <c r="DO1023" s="16"/>
      <c r="DP1023" s="16"/>
      <c r="DQ1023" s="16"/>
      <c r="DR1023" s="16"/>
      <c r="DS1023" s="16"/>
      <c r="DT1023" s="16"/>
      <c r="DU1023" s="16"/>
      <c r="DV1023" s="16"/>
      <c r="DW1023" s="16"/>
      <c r="DX1023" s="16"/>
      <c r="DY1023" s="16"/>
      <c r="DZ1023" s="16"/>
      <c r="EA1023" s="16"/>
      <c r="EB1023" s="16"/>
      <c r="EC1023" s="16"/>
      <c r="ED1023" s="16"/>
      <c r="EE1023" s="16"/>
      <c r="EF1023" s="16"/>
    </row>
    <row r="1024" spans="1:136" s="1" customFormat="1" ht="34.799999999999997" customHeight="1" x14ac:dyDescent="0.25">
      <c r="A1024" s="575"/>
      <c r="B1024" s="576"/>
      <c r="C1024" s="553" t="s">
        <v>698</v>
      </c>
      <c r="D1024" s="553"/>
      <c r="E1024" s="553"/>
      <c r="F1024" s="553"/>
      <c r="G1024" s="553"/>
      <c r="H1024" s="309" t="s">
        <v>491</v>
      </c>
      <c r="I1024" s="309" t="s">
        <v>303</v>
      </c>
      <c r="J1024" s="309" t="s">
        <v>1241</v>
      </c>
      <c r="K1024" s="309" t="s">
        <v>65</v>
      </c>
      <c r="L1024" s="309"/>
      <c r="M1024" s="316"/>
      <c r="N1024" s="316"/>
      <c r="O1024" s="316"/>
      <c r="P1024" s="316">
        <v>617.5</v>
      </c>
      <c r="Q1024" s="316">
        <v>675.3</v>
      </c>
      <c r="R1024" s="316">
        <v>319</v>
      </c>
      <c r="S1024" s="316">
        <v>319</v>
      </c>
      <c r="T1024" s="318">
        <v>3</v>
      </c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  <c r="AR1024" s="16"/>
      <c r="AS1024" s="16"/>
      <c r="AT1024" s="16"/>
      <c r="AU1024" s="16"/>
      <c r="AV1024" s="16"/>
      <c r="AW1024" s="16"/>
      <c r="AX1024" s="16"/>
      <c r="AY1024" s="16"/>
      <c r="AZ1024" s="16"/>
      <c r="BA1024" s="16"/>
      <c r="BB1024" s="16"/>
      <c r="BC1024" s="16"/>
      <c r="BD1024" s="16"/>
      <c r="BE1024" s="16"/>
      <c r="BF1024" s="16"/>
      <c r="BG1024" s="16"/>
      <c r="BH1024" s="16"/>
      <c r="BI1024" s="16"/>
      <c r="BJ1024" s="16"/>
      <c r="BK1024" s="16"/>
      <c r="BL1024" s="16"/>
      <c r="BM1024" s="16"/>
      <c r="BN1024" s="16"/>
      <c r="BO1024" s="16"/>
      <c r="BP1024" s="16"/>
      <c r="BQ1024" s="16"/>
      <c r="BR1024" s="16"/>
      <c r="BS1024" s="16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6"/>
      <c r="CS1024" s="16"/>
      <c r="CT1024" s="16"/>
      <c r="CU1024" s="16"/>
      <c r="CV1024" s="16"/>
      <c r="CW1024" s="16"/>
      <c r="CX1024" s="16"/>
      <c r="CY1024" s="16"/>
      <c r="CZ1024" s="16"/>
      <c r="DA1024" s="16"/>
      <c r="DB1024" s="16"/>
      <c r="DC1024" s="16"/>
      <c r="DD1024" s="16"/>
      <c r="DE1024" s="16"/>
      <c r="DF1024" s="16"/>
      <c r="DG1024" s="16"/>
      <c r="DH1024" s="16"/>
      <c r="DI1024" s="16"/>
      <c r="DJ1024" s="16"/>
      <c r="DK1024" s="16"/>
      <c r="DL1024" s="16"/>
      <c r="DM1024" s="16"/>
      <c r="DN1024" s="16"/>
      <c r="DO1024" s="16"/>
      <c r="DP1024" s="16"/>
      <c r="DQ1024" s="16"/>
      <c r="DR1024" s="16"/>
      <c r="DS1024" s="16"/>
      <c r="DT1024" s="16"/>
      <c r="DU1024" s="16"/>
      <c r="DV1024" s="16"/>
      <c r="DW1024" s="16"/>
      <c r="DX1024" s="16"/>
      <c r="DY1024" s="16"/>
      <c r="DZ1024" s="16"/>
      <c r="EA1024" s="16"/>
      <c r="EB1024" s="16"/>
      <c r="EC1024" s="16"/>
      <c r="ED1024" s="16"/>
      <c r="EE1024" s="16"/>
      <c r="EF1024" s="16"/>
    </row>
    <row r="1025" spans="1:136" s="1" customFormat="1" ht="66" customHeight="1" x14ac:dyDescent="0.25">
      <c r="A1025" s="495">
        <v>674</v>
      </c>
      <c r="B1025" s="495" t="s">
        <v>1242</v>
      </c>
      <c r="C1025" s="554" t="s">
        <v>1243</v>
      </c>
      <c r="D1025" s="300" t="s">
        <v>1373</v>
      </c>
      <c r="E1025" s="301" t="s">
        <v>178</v>
      </c>
      <c r="F1025" s="301" t="s">
        <v>660</v>
      </c>
      <c r="G1025" s="301" t="s">
        <v>1186</v>
      </c>
      <c r="H1025" s="449" t="s">
        <v>491</v>
      </c>
      <c r="I1025" s="449" t="s">
        <v>303</v>
      </c>
      <c r="J1025" s="449" t="s">
        <v>1244</v>
      </c>
      <c r="K1025" s="449"/>
      <c r="L1025" s="449"/>
      <c r="M1025" s="471"/>
      <c r="N1025" s="471"/>
      <c r="O1025" s="471"/>
      <c r="P1025" s="471"/>
      <c r="Q1025" s="471"/>
      <c r="R1025" s="471"/>
      <c r="S1025" s="471"/>
      <c r="T1025" s="491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  <c r="AR1025" s="16"/>
      <c r="AS1025" s="16"/>
      <c r="AT1025" s="16"/>
      <c r="AU1025" s="16"/>
      <c r="AV1025" s="16"/>
      <c r="AW1025" s="16"/>
      <c r="AX1025" s="16"/>
      <c r="AY1025" s="16"/>
      <c r="AZ1025" s="16"/>
      <c r="BA1025" s="16"/>
      <c r="BB1025" s="16"/>
      <c r="BC1025" s="16"/>
      <c r="BD1025" s="16"/>
      <c r="BE1025" s="16"/>
      <c r="BF1025" s="16"/>
      <c r="BG1025" s="16"/>
      <c r="BH1025" s="16"/>
      <c r="BI1025" s="16"/>
      <c r="BJ1025" s="16"/>
      <c r="BK1025" s="16"/>
      <c r="BL1025" s="16"/>
      <c r="BM1025" s="16"/>
      <c r="BN1025" s="16"/>
      <c r="BO1025" s="16"/>
      <c r="BP1025" s="16"/>
      <c r="BQ1025" s="16"/>
      <c r="BR1025" s="16"/>
      <c r="BS1025" s="16"/>
      <c r="BT1025" s="16"/>
      <c r="BU1025" s="16"/>
      <c r="BV1025" s="16"/>
      <c r="BW1025" s="16"/>
      <c r="BX1025" s="16"/>
      <c r="BY1025" s="16"/>
      <c r="BZ1025" s="16"/>
      <c r="CA1025" s="16"/>
      <c r="CB1025" s="16"/>
      <c r="CC1025" s="16"/>
      <c r="CD1025" s="16"/>
      <c r="CE1025" s="16"/>
      <c r="CF1025" s="16"/>
      <c r="CG1025" s="16"/>
      <c r="CH1025" s="16"/>
      <c r="CI1025" s="16"/>
      <c r="CJ1025" s="16"/>
      <c r="CK1025" s="16"/>
      <c r="CL1025" s="16"/>
      <c r="CM1025" s="16"/>
      <c r="CN1025" s="16"/>
      <c r="CO1025" s="16"/>
      <c r="CP1025" s="16"/>
      <c r="CQ1025" s="16"/>
      <c r="CR1025" s="16"/>
      <c r="CS1025" s="16"/>
      <c r="CT1025" s="16"/>
      <c r="CU1025" s="16"/>
      <c r="CV1025" s="16"/>
      <c r="CW1025" s="16"/>
      <c r="CX1025" s="16"/>
      <c r="CY1025" s="16"/>
      <c r="CZ1025" s="16"/>
      <c r="DA1025" s="16"/>
      <c r="DB1025" s="16"/>
      <c r="DC1025" s="16"/>
      <c r="DD1025" s="16"/>
      <c r="DE1025" s="16"/>
      <c r="DF1025" s="16"/>
      <c r="DG1025" s="16"/>
      <c r="DH1025" s="16"/>
      <c r="DI1025" s="16"/>
      <c r="DJ1025" s="16"/>
      <c r="DK1025" s="16"/>
      <c r="DL1025" s="16"/>
      <c r="DM1025" s="16"/>
      <c r="DN1025" s="16"/>
      <c r="DO1025" s="16"/>
      <c r="DP1025" s="16"/>
      <c r="DQ1025" s="16"/>
      <c r="DR1025" s="16"/>
      <c r="DS1025" s="16"/>
      <c r="DT1025" s="16"/>
      <c r="DU1025" s="16"/>
      <c r="DV1025" s="16"/>
      <c r="DW1025" s="16"/>
      <c r="DX1025" s="16"/>
      <c r="DY1025" s="16"/>
      <c r="DZ1025" s="16"/>
      <c r="EA1025" s="16"/>
      <c r="EB1025" s="16"/>
      <c r="EC1025" s="16"/>
      <c r="ED1025" s="16"/>
      <c r="EE1025" s="16"/>
      <c r="EF1025" s="16"/>
    </row>
    <row r="1026" spans="1:136" s="1" customFormat="1" ht="92.4" x14ac:dyDescent="0.25">
      <c r="A1026" s="497"/>
      <c r="B1026" s="497"/>
      <c r="C1026" s="577"/>
      <c r="D1026" s="336" t="s">
        <v>1245</v>
      </c>
      <c r="E1026" s="303" t="s">
        <v>178</v>
      </c>
      <c r="F1026" s="303" t="s">
        <v>1246</v>
      </c>
      <c r="G1026" s="303" t="s">
        <v>1220</v>
      </c>
      <c r="H1026" s="451"/>
      <c r="I1026" s="451"/>
      <c r="J1026" s="451"/>
      <c r="K1026" s="451"/>
      <c r="L1026" s="451"/>
      <c r="M1026" s="472"/>
      <c r="N1026" s="472"/>
      <c r="O1026" s="472"/>
      <c r="P1026" s="472"/>
      <c r="Q1026" s="472"/>
      <c r="R1026" s="472"/>
      <c r="S1026" s="472"/>
      <c r="T1026" s="493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  <c r="AR1026" s="16"/>
      <c r="AS1026" s="16"/>
      <c r="AT1026" s="16"/>
      <c r="AU1026" s="16"/>
      <c r="AV1026" s="16"/>
      <c r="AW1026" s="16"/>
      <c r="AX1026" s="16"/>
      <c r="AY1026" s="16"/>
      <c r="AZ1026" s="16"/>
      <c r="BA1026" s="16"/>
      <c r="BB1026" s="16"/>
      <c r="BC1026" s="16"/>
      <c r="BD1026" s="16"/>
      <c r="BE1026" s="16"/>
      <c r="BF1026" s="16"/>
      <c r="BG1026" s="16"/>
      <c r="BH1026" s="16"/>
      <c r="BI1026" s="16"/>
      <c r="BJ1026" s="16"/>
      <c r="BK1026" s="16"/>
      <c r="BL1026" s="16"/>
      <c r="BM1026" s="16"/>
      <c r="BN1026" s="16"/>
      <c r="BO1026" s="16"/>
      <c r="BP1026" s="16"/>
      <c r="BQ1026" s="16"/>
      <c r="BR1026" s="16"/>
      <c r="BS1026" s="16"/>
      <c r="BT1026" s="16"/>
      <c r="BU1026" s="16"/>
      <c r="BV1026" s="16"/>
      <c r="BW1026" s="16"/>
      <c r="BX1026" s="16"/>
      <c r="BY1026" s="16"/>
      <c r="BZ1026" s="16"/>
      <c r="CA1026" s="16"/>
      <c r="CB1026" s="16"/>
      <c r="CC1026" s="16"/>
      <c r="CD1026" s="16"/>
      <c r="CE1026" s="16"/>
      <c r="CF1026" s="16"/>
      <c r="CG1026" s="16"/>
      <c r="CH1026" s="16"/>
      <c r="CI1026" s="16"/>
      <c r="CJ1026" s="16"/>
      <c r="CK1026" s="16"/>
      <c r="CL1026" s="16"/>
      <c r="CM1026" s="16"/>
      <c r="CN1026" s="16"/>
      <c r="CO1026" s="16"/>
      <c r="CP1026" s="16"/>
      <c r="CQ1026" s="16"/>
      <c r="CR1026" s="16"/>
      <c r="CS1026" s="16"/>
      <c r="CT1026" s="16"/>
      <c r="CU1026" s="16"/>
      <c r="CV1026" s="16"/>
      <c r="CW1026" s="16"/>
      <c r="CX1026" s="16"/>
      <c r="CY1026" s="16"/>
      <c r="CZ1026" s="16"/>
      <c r="DA1026" s="16"/>
      <c r="DB1026" s="16"/>
      <c r="DC1026" s="16"/>
      <c r="DD1026" s="16"/>
      <c r="DE1026" s="16"/>
      <c r="DF1026" s="16"/>
      <c r="DG1026" s="16"/>
      <c r="DH1026" s="16"/>
      <c r="DI1026" s="16"/>
      <c r="DJ1026" s="16"/>
      <c r="DK1026" s="16"/>
      <c r="DL1026" s="16"/>
      <c r="DM1026" s="16"/>
      <c r="DN1026" s="16"/>
      <c r="DO1026" s="16"/>
      <c r="DP1026" s="16"/>
      <c r="DQ1026" s="16"/>
      <c r="DR1026" s="16"/>
      <c r="DS1026" s="16"/>
      <c r="DT1026" s="16"/>
      <c r="DU1026" s="16"/>
      <c r="DV1026" s="16"/>
      <c r="DW1026" s="16"/>
      <c r="DX1026" s="16"/>
      <c r="DY1026" s="16"/>
      <c r="DZ1026" s="16"/>
      <c r="EA1026" s="16"/>
      <c r="EB1026" s="16"/>
      <c r="EC1026" s="16"/>
      <c r="ED1026" s="16"/>
      <c r="EE1026" s="16"/>
      <c r="EF1026" s="16"/>
    </row>
    <row r="1027" spans="1:136" s="1" customFormat="1" ht="29.4" customHeight="1" x14ac:dyDescent="0.25">
      <c r="A1027" s="358"/>
      <c r="B1027" s="369"/>
      <c r="C1027" s="553" t="s">
        <v>698</v>
      </c>
      <c r="D1027" s="554"/>
      <c r="E1027" s="554"/>
      <c r="F1027" s="554"/>
      <c r="G1027" s="554"/>
      <c r="H1027" s="309" t="s">
        <v>491</v>
      </c>
      <c r="I1027" s="309" t="s">
        <v>303</v>
      </c>
      <c r="J1027" s="309" t="s">
        <v>1244</v>
      </c>
      <c r="K1027" s="309" t="s">
        <v>65</v>
      </c>
      <c r="L1027" s="309"/>
      <c r="M1027" s="316"/>
      <c r="N1027" s="316"/>
      <c r="O1027" s="316"/>
      <c r="P1027" s="316"/>
      <c r="Q1027" s="316"/>
      <c r="R1027" s="316"/>
      <c r="S1027" s="316"/>
      <c r="T1027" s="318">
        <v>3</v>
      </c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T1027" s="16"/>
      <c r="AU1027" s="16"/>
      <c r="AV1027" s="16"/>
      <c r="AW1027" s="16"/>
      <c r="AX1027" s="16"/>
      <c r="AY1027" s="16"/>
      <c r="AZ1027" s="16"/>
      <c r="BA1027" s="16"/>
      <c r="BB1027" s="16"/>
      <c r="BC1027" s="16"/>
      <c r="BD1027" s="16"/>
      <c r="BE1027" s="16"/>
      <c r="BF1027" s="16"/>
      <c r="BG1027" s="16"/>
      <c r="BH1027" s="16"/>
      <c r="BI1027" s="16"/>
      <c r="BJ1027" s="16"/>
      <c r="BK1027" s="16"/>
      <c r="BL1027" s="16"/>
      <c r="BM1027" s="16"/>
      <c r="BN1027" s="16"/>
      <c r="BO1027" s="16"/>
      <c r="BP1027" s="16"/>
      <c r="BQ1027" s="16"/>
      <c r="BR1027" s="16"/>
      <c r="BS1027" s="16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  <c r="CP1027" s="16"/>
      <c r="CQ1027" s="16"/>
      <c r="CR1027" s="16"/>
      <c r="CS1027" s="16"/>
      <c r="CT1027" s="16"/>
      <c r="CU1027" s="16"/>
      <c r="CV1027" s="16"/>
      <c r="CW1027" s="16"/>
      <c r="CX1027" s="16"/>
      <c r="CY1027" s="16"/>
      <c r="CZ1027" s="16"/>
      <c r="DA1027" s="16"/>
      <c r="DB1027" s="16"/>
      <c r="DC1027" s="16"/>
      <c r="DD1027" s="16"/>
      <c r="DE1027" s="16"/>
      <c r="DF1027" s="16"/>
      <c r="DG1027" s="16"/>
      <c r="DH1027" s="16"/>
      <c r="DI1027" s="16"/>
      <c r="DJ1027" s="16"/>
      <c r="DK1027" s="16"/>
      <c r="DL1027" s="16"/>
      <c r="DM1027" s="16"/>
      <c r="DN1027" s="16"/>
      <c r="DO1027" s="16"/>
      <c r="DP1027" s="16"/>
      <c r="DQ1027" s="16"/>
      <c r="DR1027" s="16"/>
      <c r="DS1027" s="16"/>
      <c r="DT1027" s="16"/>
      <c r="DU1027" s="16"/>
      <c r="DV1027" s="16"/>
      <c r="DW1027" s="16"/>
      <c r="DX1027" s="16"/>
      <c r="DY1027" s="16"/>
      <c r="DZ1027" s="16"/>
      <c r="EA1027" s="16"/>
      <c r="EB1027" s="16"/>
      <c r="EC1027" s="16"/>
      <c r="ED1027" s="16"/>
      <c r="EE1027" s="16"/>
      <c r="EF1027" s="16"/>
    </row>
    <row r="1028" spans="1:136" s="1" customFormat="1" ht="68.400000000000006" customHeight="1" x14ac:dyDescent="0.25">
      <c r="A1028" s="546">
        <v>674</v>
      </c>
      <c r="B1028" s="564" t="s">
        <v>1247</v>
      </c>
      <c r="C1028" s="569" t="s">
        <v>1248</v>
      </c>
      <c r="D1028" s="300" t="s">
        <v>1185</v>
      </c>
      <c r="E1028" s="301" t="s">
        <v>181</v>
      </c>
      <c r="F1028" s="301" t="s">
        <v>660</v>
      </c>
      <c r="G1028" s="301" t="s">
        <v>1186</v>
      </c>
      <c r="H1028" s="523" t="s">
        <v>491</v>
      </c>
      <c r="I1028" s="449" t="s">
        <v>303</v>
      </c>
      <c r="J1028" s="449" t="s">
        <v>1249</v>
      </c>
      <c r="K1028" s="449"/>
      <c r="L1028" s="449"/>
      <c r="M1028" s="471"/>
      <c r="N1028" s="471"/>
      <c r="O1028" s="471"/>
      <c r="P1028" s="471">
        <v>63.2</v>
      </c>
      <c r="Q1028" s="471"/>
      <c r="R1028" s="471"/>
      <c r="S1028" s="471"/>
      <c r="T1028" s="491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  <c r="AR1028" s="16"/>
      <c r="AS1028" s="16"/>
      <c r="AT1028" s="16"/>
      <c r="AU1028" s="16"/>
      <c r="AV1028" s="16"/>
      <c r="AW1028" s="16"/>
      <c r="AX1028" s="16"/>
      <c r="AY1028" s="16"/>
      <c r="AZ1028" s="16"/>
      <c r="BA1028" s="16"/>
      <c r="BB1028" s="16"/>
      <c r="BC1028" s="16"/>
      <c r="BD1028" s="16"/>
      <c r="BE1028" s="16"/>
      <c r="BF1028" s="16"/>
      <c r="BG1028" s="16"/>
      <c r="BH1028" s="16"/>
      <c r="BI1028" s="16"/>
      <c r="BJ1028" s="16"/>
      <c r="BK1028" s="16"/>
      <c r="BL1028" s="16"/>
      <c r="BM1028" s="16"/>
      <c r="BN1028" s="16"/>
      <c r="BO1028" s="16"/>
      <c r="BP1028" s="16"/>
      <c r="BQ1028" s="16"/>
      <c r="BR1028" s="16"/>
      <c r="BS1028" s="16"/>
      <c r="BT1028" s="16"/>
      <c r="BU1028" s="16"/>
      <c r="BV1028" s="16"/>
      <c r="BW1028" s="16"/>
      <c r="BX1028" s="16"/>
      <c r="BY1028" s="16"/>
      <c r="BZ1028" s="16"/>
      <c r="CA1028" s="16"/>
      <c r="CB1028" s="16"/>
      <c r="CC1028" s="16"/>
      <c r="CD1028" s="16"/>
      <c r="CE1028" s="16"/>
      <c r="CF1028" s="16"/>
      <c r="CG1028" s="16"/>
      <c r="CH1028" s="16"/>
      <c r="CI1028" s="16"/>
      <c r="CJ1028" s="16"/>
      <c r="CK1028" s="16"/>
      <c r="CL1028" s="16"/>
      <c r="CM1028" s="16"/>
      <c r="CN1028" s="16"/>
      <c r="CO1028" s="16"/>
      <c r="CP1028" s="16"/>
      <c r="CQ1028" s="16"/>
      <c r="CR1028" s="16"/>
      <c r="CS1028" s="16"/>
      <c r="CT1028" s="16"/>
      <c r="CU1028" s="16"/>
      <c r="CV1028" s="16"/>
      <c r="CW1028" s="16"/>
      <c r="CX1028" s="16"/>
      <c r="CY1028" s="16"/>
      <c r="CZ1028" s="16"/>
      <c r="DA1028" s="16"/>
      <c r="DB1028" s="16"/>
      <c r="DC1028" s="16"/>
      <c r="DD1028" s="16"/>
      <c r="DE1028" s="16"/>
      <c r="DF1028" s="16"/>
      <c r="DG1028" s="16"/>
      <c r="DH1028" s="16"/>
      <c r="DI1028" s="16"/>
      <c r="DJ1028" s="16"/>
      <c r="DK1028" s="16"/>
      <c r="DL1028" s="16"/>
      <c r="DM1028" s="16"/>
      <c r="DN1028" s="16"/>
      <c r="DO1028" s="16"/>
      <c r="DP1028" s="16"/>
      <c r="DQ1028" s="16"/>
      <c r="DR1028" s="16"/>
      <c r="DS1028" s="16"/>
      <c r="DT1028" s="16"/>
      <c r="DU1028" s="16"/>
      <c r="DV1028" s="16"/>
      <c r="DW1028" s="16"/>
      <c r="DX1028" s="16"/>
      <c r="DY1028" s="16"/>
      <c r="DZ1028" s="16"/>
      <c r="EA1028" s="16"/>
      <c r="EB1028" s="16"/>
      <c r="EC1028" s="16"/>
      <c r="ED1028" s="16"/>
      <c r="EE1028" s="16"/>
      <c r="EF1028" s="16"/>
    </row>
    <row r="1029" spans="1:136" s="1" customFormat="1" ht="100.8" customHeight="1" x14ac:dyDescent="0.25">
      <c r="A1029" s="595"/>
      <c r="B1029" s="566"/>
      <c r="C1029" s="570"/>
      <c r="D1029" s="322" t="s">
        <v>1250</v>
      </c>
      <c r="E1029" s="385" t="s">
        <v>181</v>
      </c>
      <c r="F1029" s="324" t="s">
        <v>1251</v>
      </c>
      <c r="G1029" s="303" t="s">
        <v>321</v>
      </c>
      <c r="H1029" s="525"/>
      <c r="I1029" s="451"/>
      <c r="J1029" s="451"/>
      <c r="K1029" s="451"/>
      <c r="L1029" s="451"/>
      <c r="M1029" s="472"/>
      <c r="N1029" s="472"/>
      <c r="O1029" s="472"/>
      <c r="P1029" s="472"/>
      <c r="Q1029" s="472"/>
      <c r="R1029" s="472"/>
      <c r="S1029" s="472"/>
      <c r="T1029" s="493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T1029" s="16"/>
      <c r="AU1029" s="16"/>
      <c r="AV1029" s="16"/>
      <c r="AW1029" s="16"/>
      <c r="AX1029" s="16"/>
      <c r="AY1029" s="16"/>
      <c r="AZ1029" s="16"/>
      <c r="BA1029" s="16"/>
      <c r="BB1029" s="16"/>
      <c r="BC1029" s="16"/>
      <c r="BD1029" s="16"/>
      <c r="BE1029" s="16"/>
      <c r="BF1029" s="16"/>
      <c r="BG1029" s="16"/>
      <c r="BH1029" s="16"/>
      <c r="BI1029" s="16"/>
      <c r="BJ1029" s="16"/>
      <c r="BK1029" s="16"/>
      <c r="BL1029" s="16"/>
      <c r="BM1029" s="16"/>
      <c r="BN1029" s="16"/>
      <c r="BO1029" s="16"/>
      <c r="BP1029" s="16"/>
      <c r="BQ1029" s="16"/>
      <c r="BR1029" s="16"/>
      <c r="BS1029" s="16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  <c r="CP1029" s="16"/>
      <c r="CQ1029" s="16"/>
      <c r="CR1029" s="16"/>
      <c r="CS1029" s="16"/>
      <c r="CT1029" s="16"/>
      <c r="CU1029" s="16"/>
      <c r="CV1029" s="16"/>
      <c r="CW1029" s="16"/>
      <c r="CX1029" s="16"/>
      <c r="CY1029" s="16"/>
      <c r="CZ1029" s="16"/>
      <c r="DA1029" s="16"/>
      <c r="DB1029" s="16"/>
      <c r="DC1029" s="16"/>
      <c r="DD1029" s="16"/>
      <c r="DE1029" s="16"/>
      <c r="DF1029" s="16"/>
      <c r="DG1029" s="16"/>
      <c r="DH1029" s="16"/>
      <c r="DI1029" s="16"/>
      <c r="DJ1029" s="16"/>
      <c r="DK1029" s="16"/>
      <c r="DL1029" s="16"/>
      <c r="DM1029" s="16"/>
      <c r="DN1029" s="16"/>
      <c r="DO1029" s="16"/>
      <c r="DP1029" s="16"/>
      <c r="DQ1029" s="16"/>
      <c r="DR1029" s="16"/>
      <c r="DS1029" s="16"/>
      <c r="DT1029" s="16"/>
      <c r="DU1029" s="16"/>
      <c r="DV1029" s="16"/>
      <c r="DW1029" s="16"/>
      <c r="DX1029" s="16"/>
      <c r="DY1029" s="16"/>
      <c r="DZ1029" s="16"/>
      <c r="EA1029" s="16"/>
      <c r="EB1029" s="16"/>
      <c r="EC1029" s="16"/>
      <c r="ED1029" s="16"/>
      <c r="EE1029" s="16"/>
      <c r="EF1029" s="16"/>
    </row>
    <row r="1030" spans="1:136" s="1" customFormat="1" ht="25.8" customHeight="1" x14ac:dyDescent="0.25">
      <c r="A1030" s="386"/>
      <c r="B1030" s="346"/>
      <c r="C1030" s="553" t="s">
        <v>698</v>
      </c>
      <c r="D1030" s="577"/>
      <c r="E1030" s="577"/>
      <c r="F1030" s="577"/>
      <c r="G1030" s="577"/>
      <c r="H1030" s="309" t="s">
        <v>491</v>
      </c>
      <c r="I1030" s="309" t="s">
        <v>303</v>
      </c>
      <c r="J1030" s="309" t="s">
        <v>1249</v>
      </c>
      <c r="K1030" s="309" t="s">
        <v>65</v>
      </c>
      <c r="L1030" s="309"/>
      <c r="M1030" s="316"/>
      <c r="N1030" s="316"/>
      <c r="O1030" s="316"/>
      <c r="P1030" s="316">
        <v>63.2</v>
      </c>
      <c r="Q1030" s="316"/>
      <c r="R1030" s="316"/>
      <c r="S1030" s="316"/>
      <c r="T1030" s="318">
        <v>3</v>
      </c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  <c r="AR1030" s="16"/>
      <c r="AS1030" s="16"/>
      <c r="AT1030" s="16"/>
      <c r="AU1030" s="16"/>
      <c r="AV1030" s="16"/>
      <c r="AW1030" s="16"/>
      <c r="AX1030" s="16"/>
      <c r="AY1030" s="16"/>
      <c r="AZ1030" s="16"/>
      <c r="BA1030" s="16"/>
      <c r="BB1030" s="16"/>
      <c r="BC1030" s="16"/>
      <c r="BD1030" s="16"/>
      <c r="BE1030" s="16"/>
      <c r="BF1030" s="16"/>
      <c r="BG1030" s="16"/>
      <c r="BH1030" s="16"/>
      <c r="BI1030" s="16"/>
      <c r="BJ1030" s="16"/>
      <c r="BK1030" s="16"/>
      <c r="BL1030" s="16"/>
      <c r="BM1030" s="16"/>
      <c r="BN1030" s="16"/>
      <c r="BO1030" s="16"/>
      <c r="BP1030" s="16"/>
      <c r="BQ1030" s="16"/>
      <c r="BR1030" s="16"/>
      <c r="BS1030" s="16"/>
      <c r="BT1030" s="16"/>
      <c r="BU1030" s="16"/>
      <c r="BV1030" s="16"/>
      <c r="BW1030" s="16"/>
      <c r="BX1030" s="16"/>
      <c r="BY1030" s="16"/>
      <c r="BZ1030" s="16"/>
      <c r="CA1030" s="16"/>
      <c r="CB1030" s="16"/>
      <c r="CC1030" s="16"/>
      <c r="CD1030" s="16"/>
      <c r="CE1030" s="16"/>
      <c r="CF1030" s="16"/>
      <c r="CG1030" s="16"/>
      <c r="CH1030" s="16"/>
      <c r="CI1030" s="16"/>
      <c r="CJ1030" s="16"/>
      <c r="CK1030" s="16"/>
      <c r="CL1030" s="16"/>
      <c r="CM1030" s="16"/>
      <c r="CN1030" s="16"/>
      <c r="CO1030" s="16"/>
      <c r="CP1030" s="16"/>
      <c r="CQ1030" s="16"/>
      <c r="CR1030" s="16"/>
      <c r="CS1030" s="16"/>
      <c r="CT1030" s="16"/>
      <c r="CU1030" s="16"/>
      <c r="CV1030" s="16"/>
      <c r="CW1030" s="16"/>
      <c r="CX1030" s="16"/>
      <c r="CY1030" s="16"/>
      <c r="CZ1030" s="16"/>
      <c r="DA1030" s="16"/>
      <c r="DB1030" s="16"/>
      <c r="DC1030" s="16"/>
      <c r="DD1030" s="16"/>
      <c r="DE1030" s="16"/>
      <c r="DF1030" s="16"/>
      <c r="DG1030" s="16"/>
      <c r="DH1030" s="16"/>
      <c r="DI1030" s="16"/>
      <c r="DJ1030" s="16"/>
      <c r="DK1030" s="16"/>
      <c r="DL1030" s="16"/>
      <c r="DM1030" s="16"/>
      <c r="DN1030" s="16"/>
      <c r="DO1030" s="16"/>
      <c r="DP1030" s="16"/>
      <c r="DQ1030" s="16"/>
      <c r="DR1030" s="16"/>
      <c r="DS1030" s="16"/>
      <c r="DT1030" s="16"/>
      <c r="DU1030" s="16"/>
      <c r="DV1030" s="16"/>
      <c r="DW1030" s="16"/>
      <c r="DX1030" s="16"/>
      <c r="DY1030" s="16"/>
      <c r="DZ1030" s="16"/>
      <c r="EA1030" s="16"/>
      <c r="EB1030" s="16"/>
      <c r="EC1030" s="16"/>
      <c r="ED1030" s="16"/>
      <c r="EE1030" s="16"/>
      <c r="EF1030" s="16"/>
    </row>
    <row r="1031" spans="1:136" s="1" customFormat="1" ht="69.599999999999994" customHeight="1" x14ac:dyDescent="0.25">
      <c r="A1031" s="595">
        <v>674</v>
      </c>
      <c r="B1031" s="595" t="s">
        <v>1242</v>
      </c>
      <c r="C1031" s="605" t="s">
        <v>1252</v>
      </c>
      <c r="D1031" s="300" t="s">
        <v>1185</v>
      </c>
      <c r="E1031" s="301" t="s">
        <v>181</v>
      </c>
      <c r="F1031" s="301" t="s">
        <v>660</v>
      </c>
      <c r="G1031" s="301" t="s">
        <v>1186</v>
      </c>
      <c r="H1031" s="449" t="s">
        <v>491</v>
      </c>
      <c r="I1031" s="449" t="s">
        <v>301</v>
      </c>
      <c r="J1031" s="449" t="s">
        <v>1253</v>
      </c>
      <c r="K1031" s="449"/>
      <c r="L1031" s="449"/>
      <c r="M1031" s="571">
        <v>5913</v>
      </c>
      <c r="N1031" s="571">
        <v>5913</v>
      </c>
      <c r="O1031" s="571">
        <v>5913</v>
      </c>
      <c r="P1031" s="471">
        <v>5734</v>
      </c>
      <c r="Q1031" s="471">
        <v>6636.5</v>
      </c>
      <c r="R1031" s="471">
        <v>6636.5</v>
      </c>
      <c r="S1031" s="471">
        <v>6636.5</v>
      </c>
      <c r="T1031" s="491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  <c r="AR1031" s="16"/>
      <c r="AS1031" s="16"/>
      <c r="AT1031" s="16"/>
      <c r="AU1031" s="16"/>
      <c r="AV1031" s="16"/>
      <c r="AW1031" s="16"/>
      <c r="AX1031" s="16"/>
      <c r="AY1031" s="16"/>
      <c r="AZ1031" s="16"/>
      <c r="BA1031" s="16"/>
      <c r="BB1031" s="16"/>
      <c r="BC1031" s="16"/>
      <c r="BD1031" s="16"/>
      <c r="BE1031" s="16"/>
      <c r="BF1031" s="16"/>
      <c r="BG1031" s="16"/>
      <c r="BH1031" s="16"/>
      <c r="BI1031" s="16"/>
      <c r="BJ1031" s="16"/>
      <c r="BK1031" s="16"/>
      <c r="BL1031" s="16"/>
      <c r="BM1031" s="16"/>
      <c r="BN1031" s="16"/>
      <c r="BO1031" s="16"/>
      <c r="BP1031" s="16"/>
      <c r="BQ1031" s="16"/>
      <c r="BR1031" s="16"/>
      <c r="BS1031" s="16"/>
      <c r="BT1031" s="16"/>
      <c r="BU1031" s="16"/>
      <c r="BV1031" s="16"/>
      <c r="BW1031" s="16"/>
      <c r="BX1031" s="16"/>
      <c r="BY1031" s="16"/>
      <c r="BZ1031" s="16"/>
      <c r="CA1031" s="16"/>
      <c r="CB1031" s="16"/>
      <c r="CC1031" s="16"/>
      <c r="CD1031" s="16"/>
      <c r="CE1031" s="16"/>
      <c r="CF1031" s="16"/>
      <c r="CG1031" s="16"/>
      <c r="CH1031" s="16"/>
      <c r="CI1031" s="16"/>
      <c r="CJ1031" s="16"/>
      <c r="CK1031" s="16"/>
      <c r="CL1031" s="16"/>
      <c r="CM1031" s="16"/>
      <c r="CN1031" s="16"/>
      <c r="CO1031" s="16"/>
      <c r="CP1031" s="16"/>
      <c r="CQ1031" s="16"/>
      <c r="CR1031" s="16"/>
      <c r="CS1031" s="16"/>
      <c r="CT1031" s="16"/>
      <c r="CU1031" s="16"/>
      <c r="CV1031" s="16"/>
      <c r="CW1031" s="16"/>
      <c r="CX1031" s="16"/>
      <c r="CY1031" s="16"/>
      <c r="CZ1031" s="16"/>
      <c r="DA1031" s="16"/>
      <c r="DB1031" s="16"/>
      <c r="DC1031" s="16"/>
      <c r="DD1031" s="16"/>
      <c r="DE1031" s="16"/>
      <c r="DF1031" s="16"/>
      <c r="DG1031" s="16"/>
      <c r="DH1031" s="16"/>
      <c r="DI1031" s="16"/>
      <c r="DJ1031" s="16"/>
      <c r="DK1031" s="16"/>
      <c r="DL1031" s="16"/>
      <c r="DM1031" s="16"/>
      <c r="DN1031" s="16"/>
      <c r="DO1031" s="16"/>
      <c r="DP1031" s="16"/>
      <c r="DQ1031" s="16"/>
      <c r="DR1031" s="16"/>
      <c r="DS1031" s="16"/>
      <c r="DT1031" s="16"/>
      <c r="DU1031" s="16"/>
      <c r="DV1031" s="16"/>
      <c r="DW1031" s="16"/>
      <c r="DX1031" s="16"/>
      <c r="DY1031" s="16"/>
      <c r="DZ1031" s="16"/>
      <c r="EA1031" s="16"/>
      <c r="EB1031" s="16"/>
      <c r="EC1031" s="16"/>
      <c r="ED1031" s="16"/>
      <c r="EE1031" s="16"/>
      <c r="EF1031" s="16"/>
    </row>
    <row r="1032" spans="1:136" s="1" customFormat="1" ht="171.6" x14ac:dyDescent="0.25">
      <c r="A1032" s="595"/>
      <c r="B1032" s="595"/>
      <c r="C1032" s="605"/>
      <c r="D1032" s="341" t="s">
        <v>1254</v>
      </c>
      <c r="E1032" s="325" t="s">
        <v>178</v>
      </c>
      <c r="F1032" s="328">
        <v>42359</v>
      </c>
      <c r="G1032" s="312" t="s">
        <v>321</v>
      </c>
      <c r="H1032" s="451"/>
      <c r="I1032" s="451"/>
      <c r="J1032" s="451"/>
      <c r="K1032" s="451"/>
      <c r="L1032" s="451"/>
      <c r="M1032" s="572"/>
      <c r="N1032" s="572"/>
      <c r="O1032" s="572"/>
      <c r="P1032" s="563"/>
      <c r="Q1032" s="563"/>
      <c r="R1032" s="472"/>
      <c r="S1032" s="472"/>
      <c r="T1032" s="493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  <c r="AR1032" s="16"/>
      <c r="AS1032" s="16"/>
      <c r="AT1032" s="16"/>
      <c r="AU1032" s="16"/>
      <c r="AV1032" s="16"/>
      <c r="AW1032" s="16"/>
      <c r="AX1032" s="16"/>
      <c r="AY1032" s="16"/>
      <c r="AZ1032" s="16"/>
      <c r="BA1032" s="16"/>
      <c r="BB1032" s="16"/>
      <c r="BC1032" s="16"/>
      <c r="BD1032" s="16"/>
      <c r="BE1032" s="16"/>
      <c r="BF1032" s="16"/>
      <c r="BG1032" s="16"/>
      <c r="BH1032" s="16"/>
      <c r="BI1032" s="16"/>
      <c r="BJ1032" s="16"/>
      <c r="BK1032" s="16"/>
      <c r="BL1032" s="16"/>
      <c r="BM1032" s="16"/>
      <c r="BN1032" s="16"/>
      <c r="BO1032" s="16"/>
      <c r="BP1032" s="16"/>
      <c r="BQ1032" s="16"/>
      <c r="BR1032" s="16"/>
      <c r="BS1032" s="16"/>
      <c r="BT1032" s="16"/>
      <c r="BU1032" s="16"/>
      <c r="BV1032" s="16"/>
      <c r="BW1032" s="16"/>
      <c r="BX1032" s="16"/>
      <c r="BY1032" s="16"/>
      <c r="BZ1032" s="16"/>
      <c r="CA1032" s="16"/>
      <c r="CB1032" s="16"/>
      <c r="CC1032" s="16"/>
      <c r="CD1032" s="16"/>
      <c r="CE1032" s="16"/>
      <c r="CF1032" s="16"/>
      <c r="CG1032" s="16"/>
      <c r="CH1032" s="16"/>
      <c r="CI1032" s="16"/>
      <c r="CJ1032" s="16"/>
      <c r="CK1032" s="16"/>
      <c r="CL1032" s="16"/>
      <c r="CM1032" s="16"/>
      <c r="CN1032" s="16"/>
      <c r="CO1032" s="16"/>
      <c r="CP1032" s="16"/>
      <c r="CQ1032" s="16"/>
      <c r="CR1032" s="16"/>
      <c r="CS1032" s="16"/>
      <c r="CT1032" s="16"/>
      <c r="CU1032" s="16"/>
      <c r="CV1032" s="16"/>
      <c r="CW1032" s="16"/>
      <c r="CX1032" s="16"/>
      <c r="CY1032" s="16"/>
      <c r="CZ1032" s="16"/>
      <c r="DA1032" s="16"/>
      <c r="DB1032" s="16"/>
      <c r="DC1032" s="16"/>
      <c r="DD1032" s="16"/>
      <c r="DE1032" s="16"/>
      <c r="DF1032" s="16"/>
      <c r="DG1032" s="16"/>
      <c r="DH1032" s="16"/>
      <c r="DI1032" s="16"/>
      <c r="DJ1032" s="16"/>
      <c r="DK1032" s="16"/>
      <c r="DL1032" s="16"/>
      <c r="DM1032" s="16"/>
      <c r="DN1032" s="16"/>
      <c r="DO1032" s="16"/>
      <c r="DP1032" s="16"/>
      <c r="DQ1032" s="16"/>
      <c r="DR1032" s="16"/>
      <c r="DS1032" s="16"/>
      <c r="DT1032" s="16"/>
      <c r="DU1032" s="16"/>
      <c r="DV1032" s="16"/>
      <c r="DW1032" s="16"/>
      <c r="DX1032" s="16"/>
      <c r="DY1032" s="16"/>
      <c r="DZ1032" s="16"/>
      <c r="EA1032" s="16"/>
      <c r="EB1032" s="16"/>
      <c r="EC1032" s="16"/>
      <c r="ED1032" s="16"/>
      <c r="EE1032" s="16"/>
      <c r="EF1032" s="16"/>
    </row>
    <row r="1033" spans="1:136" s="1" customFormat="1" ht="24" customHeight="1" x14ac:dyDescent="0.25">
      <c r="A1033" s="338"/>
      <c r="B1033" s="339"/>
      <c r="C1033" s="553" t="s">
        <v>698</v>
      </c>
      <c r="D1033" s="553"/>
      <c r="E1033" s="553"/>
      <c r="F1033" s="553"/>
      <c r="G1033" s="553"/>
      <c r="H1033" s="309" t="s">
        <v>491</v>
      </c>
      <c r="I1033" s="309" t="s">
        <v>322</v>
      </c>
      <c r="J1033" s="309" t="s">
        <v>1253</v>
      </c>
      <c r="K1033" s="309" t="s">
        <v>65</v>
      </c>
      <c r="L1033" s="309"/>
      <c r="M1033" s="313">
        <v>913</v>
      </c>
      <c r="N1033" s="313">
        <v>913</v>
      </c>
      <c r="O1033" s="313">
        <v>913</v>
      </c>
      <c r="P1033" s="316">
        <v>934</v>
      </c>
      <c r="Q1033" s="316">
        <v>1136.5</v>
      </c>
      <c r="R1033" s="316">
        <v>1136.5</v>
      </c>
      <c r="S1033" s="316">
        <v>1136.5</v>
      </c>
      <c r="T1033" s="318">
        <v>2</v>
      </c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  <c r="AR1033" s="16"/>
      <c r="AS1033" s="16"/>
      <c r="AT1033" s="16"/>
      <c r="AU1033" s="16"/>
      <c r="AV1033" s="16"/>
      <c r="AW1033" s="16"/>
      <c r="AX1033" s="16"/>
      <c r="AY1033" s="16"/>
      <c r="AZ1033" s="16"/>
      <c r="BA1033" s="16"/>
      <c r="BB1033" s="16"/>
      <c r="BC1033" s="16"/>
      <c r="BD1033" s="16"/>
      <c r="BE1033" s="16"/>
      <c r="BF1033" s="16"/>
      <c r="BG1033" s="16"/>
      <c r="BH1033" s="16"/>
      <c r="BI1033" s="16"/>
      <c r="BJ1033" s="16"/>
      <c r="BK1033" s="16"/>
      <c r="BL1033" s="16"/>
      <c r="BM1033" s="16"/>
      <c r="BN1033" s="16"/>
      <c r="BO1033" s="16"/>
      <c r="BP1033" s="16"/>
      <c r="BQ1033" s="16"/>
      <c r="BR1033" s="16"/>
      <c r="BS1033" s="16"/>
      <c r="BT1033" s="16"/>
      <c r="BU1033" s="16"/>
      <c r="BV1033" s="16"/>
      <c r="BW1033" s="16"/>
      <c r="BX1033" s="16"/>
      <c r="BY1033" s="16"/>
      <c r="BZ1033" s="16"/>
      <c r="CA1033" s="16"/>
      <c r="CB1033" s="16"/>
      <c r="CC1033" s="16"/>
      <c r="CD1033" s="16"/>
      <c r="CE1033" s="16"/>
      <c r="CF1033" s="16"/>
      <c r="CG1033" s="16"/>
      <c r="CH1033" s="16"/>
      <c r="CI1033" s="16"/>
      <c r="CJ1033" s="16"/>
      <c r="CK1033" s="16"/>
      <c r="CL1033" s="16"/>
      <c r="CM1033" s="16"/>
      <c r="CN1033" s="16"/>
      <c r="CO1033" s="16"/>
      <c r="CP1033" s="16"/>
      <c r="CQ1033" s="16"/>
      <c r="CR1033" s="16"/>
      <c r="CS1033" s="16"/>
      <c r="CT1033" s="16"/>
      <c r="CU1033" s="16"/>
      <c r="CV1033" s="16"/>
      <c r="CW1033" s="16"/>
      <c r="CX1033" s="16"/>
      <c r="CY1033" s="16"/>
      <c r="CZ1033" s="16"/>
      <c r="DA1033" s="16"/>
      <c r="DB1033" s="16"/>
      <c r="DC1033" s="16"/>
      <c r="DD1033" s="16"/>
      <c r="DE1033" s="16"/>
      <c r="DF1033" s="16"/>
      <c r="DG1033" s="16"/>
      <c r="DH1033" s="16"/>
      <c r="DI1033" s="16"/>
      <c r="DJ1033" s="16"/>
      <c r="DK1033" s="16"/>
      <c r="DL1033" s="16"/>
      <c r="DM1033" s="16"/>
      <c r="DN1033" s="16"/>
      <c r="DO1033" s="16"/>
      <c r="DP1033" s="16"/>
      <c r="DQ1033" s="16"/>
      <c r="DR1033" s="16"/>
      <c r="DS1033" s="16"/>
      <c r="DT1033" s="16"/>
      <c r="DU1033" s="16"/>
      <c r="DV1033" s="16"/>
      <c r="DW1033" s="16"/>
      <c r="DX1033" s="16"/>
      <c r="DY1033" s="16"/>
      <c r="DZ1033" s="16"/>
      <c r="EA1033" s="16"/>
      <c r="EB1033" s="16"/>
      <c r="EC1033" s="16"/>
      <c r="ED1033" s="16"/>
      <c r="EE1033" s="16"/>
      <c r="EF1033" s="16"/>
    </row>
    <row r="1034" spans="1:136" s="1" customFormat="1" ht="25.8" customHeight="1" x14ac:dyDescent="0.25">
      <c r="A1034" s="338"/>
      <c r="B1034" s="339"/>
      <c r="C1034" s="553" t="s">
        <v>698</v>
      </c>
      <c r="D1034" s="553"/>
      <c r="E1034" s="553"/>
      <c r="F1034" s="553"/>
      <c r="G1034" s="553"/>
      <c r="H1034" s="309" t="s">
        <v>491</v>
      </c>
      <c r="I1034" s="309" t="s">
        <v>303</v>
      </c>
      <c r="J1034" s="309" t="s">
        <v>1253</v>
      </c>
      <c r="K1034" s="309" t="s">
        <v>65</v>
      </c>
      <c r="L1034" s="309"/>
      <c r="M1034" s="313">
        <v>5000</v>
      </c>
      <c r="N1034" s="313">
        <v>5000</v>
      </c>
      <c r="O1034" s="313">
        <v>5000</v>
      </c>
      <c r="P1034" s="316">
        <v>4800</v>
      </c>
      <c r="Q1034" s="316">
        <v>5500</v>
      </c>
      <c r="R1034" s="316">
        <v>5500</v>
      </c>
      <c r="S1034" s="316">
        <v>5500</v>
      </c>
      <c r="T1034" s="318">
        <v>2</v>
      </c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  <c r="AR1034" s="16"/>
      <c r="AS1034" s="16"/>
      <c r="AT1034" s="16"/>
      <c r="AU1034" s="16"/>
      <c r="AV1034" s="16"/>
      <c r="AW1034" s="16"/>
      <c r="AX1034" s="16"/>
      <c r="AY1034" s="16"/>
      <c r="AZ1034" s="16"/>
      <c r="BA1034" s="16"/>
      <c r="BB1034" s="16"/>
      <c r="BC1034" s="16"/>
      <c r="BD1034" s="16"/>
      <c r="BE1034" s="16"/>
      <c r="BF1034" s="16"/>
      <c r="BG1034" s="16"/>
      <c r="BH1034" s="16"/>
      <c r="BI1034" s="16"/>
      <c r="BJ1034" s="16"/>
      <c r="BK1034" s="16"/>
      <c r="BL1034" s="16"/>
      <c r="BM1034" s="16"/>
      <c r="BN1034" s="16"/>
      <c r="BO1034" s="16"/>
      <c r="BP1034" s="16"/>
      <c r="BQ1034" s="16"/>
      <c r="BR1034" s="16"/>
      <c r="BS1034" s="16"/>
      <c r="BT1034" s="16"/>
      <c r="BU1034" s="16"/>
      <c r="BV1034" s="16"/>
      <c r="BW1034" s="16"/>
      <c r="BX1034" s="16"/>
      <c r="BY1034" s="16"/>
      <c r="BZ1034" s="16"/>
      <c r="CA1034" s="16"/>
      <c r="CB1034" s="16"/>
      <c r="CC1034" s="16"/>
      <c r="CD1034" s="16"/>
      <c r="CE1034" s="16"/>
      <c r="CF1034" s="16"/>
      <c r="CG1034" s="16"/>
      <c r="CH1034" s="16"/>
      <c r="CI1034" s="16"/>
      <c r="CJ1034" s="16"/>
      <c r="CK1034" s="16"/>
      <c r="CL1034" s="16"/>
      <c r="CM1034" s="16"/>
      <c r="CN1034" s="16"/>
      <c r="CO1034" s="16"/>
      <c r="CP1034" s="16"/>
      <c r="CQ1034" s="16"/>
      <c r="CR1034" s="16"/>
      <c r="CS1034" s="16"/>
      <c r="CT1034" s="16"/>
      <c r="CU1034" s="16"/>
      <c r="CV1034" s="16"/>
      <c r="CW1034" s="16"/>
      <c r="CX1034" s="16"/>
      <c r="CY1034" s="16"/>
      <c r="CZ1034" s="16"/>
      <c r="DA1034" s="16"/>
      <c r="DB1034" s="16"/>
      <c r="DC1034" s="16"/>
      <c r="DD1034" s="16"/>
      <c r="DE1034" s="16"/>
      <c r="DF1034" s="16"/>
      <c r="DG1034" s="16"/>
      <c r="DH1034" s="16"/>
      <c r="DI1034" s="16"/>
      <c r="DJ1034" s="16"/>
      <c r="DK1034" s="16"/>
      <c r="DL1034" s="16"/>
      <c r="DM1034" s="16"/>
      <c r="DN1034" s="16"/>
      <c r="DO1034" s="16"/>
      <c r="DP1034" s="16"/>
      <c r="DQ1034" s="16"/>
      <c r="DR1034" s="16"/>
      <c r="DS1034" s="16"/>
      <c r="DT1034" s="16"/>
      <c r="DU1034" s="16"/>
      <c r="DV1034" s="16"/>
      <c r="DW1034" s="16"/>
      <c r="DX1034" s="16"/>
      <c r="DY1034" s="16"/>
      <c r="DZ1034" s="16"/>
      <c r="EA1034" s="16"/>
      <c r="EB1034" s="16"/>
      <c r="EC1034" s="16"/>
      <c r="ED1034" s="16"/>
      <c r="EE1034" s="16"/>
      <c r="EF1034" s="16"/>
    </row>
    <row r="1035" spans="1:136" s="1" customFormat="1" ht="66.599999999999994" customHeight="1" x14ac:dyDescent="0.25">
      <c r="A1035" s="601">
        <v>674</v>
      </c>
      <c r="B1035" s="601" t="s">
        <v>1255</v>
      </c>
      <c r="C1035" s="593" t="s">
        <v>1256</v>
      </c>
      <c r="D1035" s="300" t="s">
        <v>1185</v>
      </c>
      <c r="E1035" s="301" t="s">
        <v>181</v>
      </c>
      <c r="F1035" s="301" t="s">
        <v>660</v>
      </c>
      <c r="G1035" s="301" t="s">
        <v>1186</v>
      </c>
      <c r="H1035" s="449" t="s">
        <v>491</v>
      </c>
      <c r="I1035" s="449" t="s">
        <v>303</v>
      </c>
      <c r="J1035" s="449" t="s">
        <v>1257</v>
      </c>
      <c r="K1035" s="449"/>
      <c r="L1035" s="449"/>
      <c r="M1035" s="571">
        <v>136</v>
      </c>
      <c r="N1035" s="571">
        <v>136</v>
      </c>
      <c r="O1035" s="571">
        <v>135.90685999999999</v>
      </c>
      <c r="P1035" s="471">
        <v>142.1</v>
      </c>
      <c r="Q1035" s="471">
        <v>421.7</v>
      </c>
      <c r="R1035" s="471">
        <v>421.7</v>
      </c>
      <c r="S1035" s="471">
        <v>421.7</v>
      </c>
      <c r="T1035" s="491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  <c r="AR1035" s="16"/>
      <c r="AS1035" s="16"/>
      <c r="AT1035" s="16"/>
      <c r="AU1035" s="16"/>
      <c r="AV1035" s="16"/>
      <c r="AW1035" s="16"/>
      <c r="AX1035" s="16"/>
      <c r="AY1035" s="16"/>
      <c r="AZ1035" s="16"/>
      <c r="BA1035" s="16"/>
      <c r="BB1035" s="16"/>
      <c r="BC1035" s="16"/>
      <c r="BD1035" s="16"/>
      <c r="BE1035" s="16"/>
      <c r="BF1035" s="16"/>
      <c r="BG1035" s="16"/>
      <c r="BH1035" s="16"/>
      <c r="BI1035" s="16"/>
      <c r="BJ1035" s="16"/>
      <c r="BK1035" s="16"/>
      <c r="BL1035" s="16"/>
      <c r="BM1035" s="16"/>
      <c r="BN1035" s="16"/>
      <c r="BO1035" s="16"/>
      <c r="BP1035" s="16"/>
      <c r="BQ1035" s="16"/>
      <c r="BR1035" s="16"/>
      <c r="BS1035" s="16"/>
      <c r="BT1035" s="16"/>
      <c r="BU1035" s="16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6"/>
      <c r="CP1035" s="16"/>
      <c r="CQ1035" s="16"/>
      <c r="CR1035" s="16"/>
      <c r="CS1035" s="16"/>
      <c r="CT1035" s="16"/>
      <c r="CU1035" s="16"/>
      <c r="CV1035" s="16"/>
      <c r="CW1035" s="16"/>
      <c r="CX1035" s="16"/>
      <c r="CY1035" s="16"/>
      <c r="CZ1035" s="16"/>
      <c r="DA1035" s="16"/>
      <c r="DB1035" s="16"/>
      <c r="DC1035" s="16"/>
      <c r="DD1035" s="16"/>
      <c r="DE1035" s="16"/>
      <c r="DF1035" s="16"/>
      <c r="DG1035" s="16"/>
      <c r="DH1035" s="16"/>
      <c r="DI1035" s="16"/>
      <c r="DJ1035" s="16"/>
      <c r="DK1035" s="16"/>
      <c r="DL1035" s="16"/>
      <c r="DM1035" s="16"/>
      <c r="DN1035" s="16"/>
      <c r="DO1035" s="16"/>
      <c r="DP1035" s="16"/>
      <c r="DQ1035" s="16"/>
      <c r="DR1035" s="16"/>
      <c r="DS1035" s="16"/>
      <c r="DT1035" s="16"/>
      <c r="DU1035" s="16"/>
      <c r="DV1035" s="16"/>
      <c r="DW1035" s="16"/>
      <c r="DX1035" s="16"/>
      <c r="DY1035" s="16"/>
      <c r="DZ1035" s="16"/>
      <c r="EA1035" s="16"/>
      <c r="EB1035" s="16"/>
      <c r="EC1035" s="16"/>
      <c r="ED1035" s="16"/>
      <c r="EE1035" s="16"/>
      <c r="EF1035" s="16"/>
    </row>
    <row r="1036" spans="1:136" s="1" customFormat="1" ht="118.8" x14ac:dyDescent="0.25">
      <c r="A1036" s="601"/>
      <c r="B1036" s="601"/>
      <c r="C1036" s="594"/>
      <c r="D1036" s="341" t="s">
        <v>1258</v>
      </c>
      <c r="E1036" s="347" t="s">
        <v>178</v>
      </c>
      <c r="F1036" s="349">
        <v>42100</v>
      </c>
      <c r="G1036" s="348" t="s">
        <v>178</v>
      </c>
      <c r="H1036" s="451"/>
      <c r="I1036" s="451"/>
      <c r="J1036" s="451"/>
      <c r="K1036" s="451"/>
      <c r="L1036" s="451"/>
      <c r="M1036" s="572"/>
      <c r="N1036" s="572"/>
      <c r="O1036" s="572"/>
      <c r="P1036" s="563"/>
      <c r="Q1036" s="563"/>
      <c r="R1036" s="472"/>
      <c r="S1036" s="472"/>
      <c r="T1036" s="493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  <c r="AR1036" s="16"/>
      <c r="AS1036" s="16"/>
      <c r="AT1036" s="16"/>
      <c r="AU1036" s="16"/>
      <c r="AV1036" s="16"/>
      <c r="AW1036" s="16"/>
      <c r="AX1036" s="16"/>
      <c r="AY1036" s="16"/>
      <c r="AZ1036" s="16"/>
      <c r="BA1036" s="16"/>
      <c r="BB1036" s="16"/>
      <c r="BC1036" s="16"/>
      <c r="BD1036" s="16"/>
      <c r="BE1036" s="16"/>
      <c r="BF1036" s="16"/>
      <c r="BG1036" s="16"/>
      <c r="BH1036" s="16"/>
      <c r="BI1036" s="16"/>
      <c r="BJ1036" s="16"/>
      <c r="BK1036" s="16"/>
      <c r="BL1036" s="16"/>
      <c r="BM1036" s="16"/>
      <c r="BN1036" s="16"/>
      <c r="BO1036" s="16"/>
      <c r="BP1036" s="16"/>
      <c r="BQ1036" s="16"/>
      <c r="BR1036" s="16"/>
      <c r="BS1036" s="16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  <c r="CP1036" s="16"/>
      <c r="CQ1036" s="16"/>
      <c r="CR1036" s="16"/>
      <c r="CS1036" s="16"/>
      <c r="CT1036" s="16"/>
      <c r="CU1036" s="16"/>
      <c r="CV1036" s="16"/>
      <c r="CW1036" s="16"/>
      <c r="CX1036" s="16"/>
      <c r="CY1036" s="16"/>
      <c r="CZ1036" s="16"/>
      <c r="DA1036" s="16"/>
      <c r="DB1036" s="16"/>
      <c r="DC1036" s="16"/>
      <c r="DD1036" s="16"/>
      <c r="DE1036" s="16"/>
      <c r="DF1036" s="16"/>
      <c r="DG1036" s="16"/>
      <c r="DH1036" s="16"/>
      <c r="DI1036" s="16"/>
      <c r="DJ1036" s="16"/>
      <c r="DK1036" s="16"/>
      <c r="DL1036" s="16"/>
      <c r="DM1036" s="16"/>
      <c r="DN1036" s="16"/>
      <c r="DO1036" s="16"/>
      <c r="DP1036" s="16"/>
      <c r="DQ1036" s="16"/>
      <c r="DR1036" s="16"/>
      <c r="DS1036" s="16"/>
      <c r="DT1036" s="16"/>
      <c r="DU1036" s="16"/>
      <c r="DV1036" s="16"/>
      <c r="DW1036" s="16"/>
      <c r="DX1036" s="16"/>
      <c r="DY1036" s="16"/>
      <c r="DZ1036" s="16"/>
      <c r="EA1036" s="16"/>
      <c r="EB1036" s="16"/>
      <c r="EC1036" s="16"/>
      <c r="ED1036" s="16"/>
      <c r="EE1036" s="16"/>
      <c r="EF1036" s="16"/>
    </row>
    <row r="1037" spans="1:136" s="1" customFormat="1" ht="27" customHeight="1" x14ac:dyDescent="0.25">
      <c r="A1037" s="343"/>
      <c r="B1037" s="344"/>
      <c r="C1037" s="553" t="s">
        <v>698</v>
      </c>
      <c r="D1037" s="553"/>
      <c r="E1037" s="553"/>
      <c r="F1037" s="553"/>
      <c r="G1037" s="553"/>
      <c r="H1037" s="309" t="s">
        <v>491</v>
      </c>
      <c r="I1037" s="309" t="s">
        <v>303</v>
      </c>
      <c r="J1037" s="309" t="s">
        <v>1257</v>
      </c>
      <c r="K1037" s="309" t="s">
        <v>65</v>
      </c>
      <c r="L1037" s="309"/>
      <c r="M1037" s="313">
        <v>136</v>
      </c>
      <c r="N1037" s="313">
        <v>136</v>
      </c>
      <c r="O1037" s="313">
        <v>135.90685999999999</v>
      </c>
      <c r="P1037" s="316">
        <v>142.1</v>
      </c>
      <c r="Q1037" s="316">
        <v>421.7</v>
      </c>
      <c r="R1037" s="316">
        <v>421.7</v>
      </c>
      <c r="S1037" s="316">
        <v>421.7</v>
      </c>
      <c r="T1037" s="318">
        <v>3</v>
      </c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  <c r="AR1037" s="16"/>
      <c r="AS1037" s="16"/>
      <c r="AT1037" s="16"/>
      <c r="AU1037" s="16"/>
      <c r="AV1037" s="16"/>
      <c r="AW1037" s="16"/>
      <c r="AX1037" s="16"/>
      <c r="AY1037" s="16"/>
      <c r="AZ1037" s="16"/>
      <c r="BA1037" s="16"/>
      <c r="BB1037" s="16"/>
      <c r="BC1037" s="16"/>
      <c r="BD1037" s="16"/>
      <c r="BE1037" s="16"/>
      <c r="BF1037" s="16"/>
      <c r="BG1037" s="16"/>
      <c r="BH1037" s="16"/>
      <c r="BI1037" s="16"/>
      <c r="BJ1037" s="16"/>
      <c r="BK1037" s="16"/>
      <c r="BL1037" s="16"/>
      <c r="BM1037" s="16"/>
      <c r="BN1037" s="16"/>
      <c r="BO1037" s="16"/>
      <c r="BP1037" s="16"/>
      <c r="BQ1037" s="16"/>
      <c r="BR1037" s="16"/>
      <c r="BS1037" s="16"/>
      <c r="BT1037" s="16"/>
      <c r="BU1037" s="16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6"/>
      <c r="CP1037" s="16"/>
      <c r="CQ1037" s="16"/>
      <c r="CR1037" s="16"/>
      <c r="CS1037" s="16"/>
      <c r="CT1037" s="16"/>
      <c r="CU1037" s="16"/>
      <c r="CV1037" s="16"/>
      <c r="CW1037" s="16"/>
      <c r="CX1037" s="16"/>
      <c r="CY1037" s="16"/>
      <c r="CZ1037" s="16"/>
      <c r="DA1037" s="16"/>
      <c r="DB1037" s="16"/>
      <c r="DC1037" s="16"/>
      <c r="DD1037" s="16"/>
      <c r="DE1037" s="16"/>
      <c r="DF1037" s="16"/>
      <c r="DG1037" s="16"/>
      <c r="DH1037" s="16"/>
      <c r="DI1037" s="16"/>
      <c r="DJ1037" s="16"/>
      <c r="DK1037" s="16"/>
      <c r="DL1037" s="16"/>
      <c r="DM1037" s="16"/>
      <c r="DN1037" s="16"/>
      <c r="DO1037" s="16"/>
      <c r="DP1037" s="16"/>
      <c r="DQ1037" s="16"/>
      <c r="DR1037" s="16"/>
      <c r="DS1037" s="16"/>
      <c r="DT1037" s="16"/>
      <c r="DU1037" s="16"/>
      <c r="DV1037" s="16"/>
      <c r="DW1037" s="16"/>
      <c r="DX1037" s="16"/>
      <c r="DY1037" s="16"/>
      <c r="DZ1037" s="16"/>
      <c r="EA1037" s="16"/>
      <c r="EB1037" s="16"/>
      <c r="EC1037" s="16"/>
      <c r="ED1037" s="16"/>
      <c r="EE1037" s="16"/>
      <c r="EF1037" s="16"/>
    </row>
    <row r="1038" spans="1:136" s="1" customFormat="1" ht="52.8" x14ac:dyDescent="0.25">
      <c r="A1038" s="556">
        <v>674</v>
      </c>
      <c r="B1038" s="601" t="s">
        <v>1259</v>
      </c>
      <c r="C1038" s="593" t="s">
        <v>1260</v>
      </c>
      <c r="D1038" s="300" t="s">
        <v>1185</v>
      </c>
      <c r="E1038" s="301" t="s">
        <v>181</v>
      </c>
      <c r="F1038" s="301" t="s">
        <v>660</v>
      </c>
      <c r="G1038" s="301" t="s">
        <v>1186</v>
      </c>
      <c r="H1038" s="449" t="s">
        <v>491</v>
      </c>
      <c r="I1038" s="449" t="s">
        <v>303</v>
      </c>
      <c r="J1038" s="449" t="s">
        <v>1261</v>
      </c>
      <c r="K1038" s="449"/>
      <c r="L1038" s="449"/>
      <c r="M1038" s="571">
        <v>1875</v>
      </c>
      <c r="N1038" s="571">
        <v>1875</v>
      </c>
      <c r="O1038" s="571">
        <v>1789.6666700000001</v>
      </c>
      <c r="P1038" s="471"/>
      <c r="Q1038" s="471"/>
      <c r="R1038" s="471"/>
      <c r="S1038" s="471">
        <v>1875</v>
      </c>
      <c r="T1038" s="491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  <c r="AR1038" s="16"/>
      <c r="AS1038" s="16"/>
      <c r="AT1038" s="16"/>
      <c r="AU1038" s="16"/>
      <c r="AV1038" s="16"/>
      <c r="AW1038" s="16"/>
      <c r="AX1038" s="16"/>
      <c r="AY1038" s="16"/>
      <c r="AZ1038" s="16"/>
      <c r="BA1038" s="16"/>
      <c r="BB1038" s="16"/>
      <c r="BC1038" s="16"/>
      <c r="BD1038" s="16"/>
      <c r="BE1038" s="16"/>
      <c r="BF1038" s="16"/>
      <c r="BG1038" s="16"/>
      <c r="BH1038" s="16"/>
      <c r="BI1038" s="16"/>
      <c r="BJ1038" s="16"/>
      <c r="BK1038" s="16"/>
      <c r="BL1038" s="16"/>
      <c r="BM1038" s="16"/>
      <c r="BN1038" s="16"/>
      <c r="BO1038" s="16"/>
      <c r="BP1038" s="16"/>
      <c r="BQ1038" s="16"/>
      <c r="BR1038" s="16"/>
      <c r="BS1038" s="16"/>
      <c r="BT1038" s="16"/>
      <c r="BU1038" s="16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6"/>
      <c r="CP1038" s="16"/>
      <c r="CQ1038" s="16"/>
      <c r="CR1038" s="16"/>
      <c r="CS1038" s="16"/>
      <c r="CT1038" s="16"/>
      <c r="CU1038" s="16"/>
      <c r="CV1038" s="16"/>
      <c r="CW1038" s="16"/>
      <c r="CX1038" s="16"/>
      <c r="CY1038" s="16"/>
      <c r="CZ1038" s="16"/>
      <c r="DA1038" s="16"/>
      <c r="DB1038" s="16"/>
      <c r="DC1038" s="16"/>
      <c r="DD1038" s="16"/>
      <c r="DE1038" s="16"/>
      <c r="DF1038" s="16"/>
      <c r="DG1038" s="16"/>
      <c r="DH1038" s="16"/>
      <c r="DI1038" s="16"/>
      <c r="DJ1038" s="16"/>
      <c r="DK1038" s="16"/>
      <c r="DL1038" s="16"/>
      <c r="DM1038" s="16"/>
      <c r="DN1038" s="16"/>
      <c r="DO1038" s="16"/>
      <c r="DP1038" s="16"/>
      <c r="DQ1038" s="16"/>
      <c r="DR1038" s="16"/>
      <c r="DS1038" s="16"/>
      <c r="DT1038" s="16"/>
      <c r="DU1038" s="16"/>
      <c r="DV1038" s="16"/>
      <c r="DW1038" s="16"/>
      <c r="DX1038" s="16"/>
      <c r="DY1038" s="16"/>
      <c r="DZ1038" s="16"/>
      <c r="EA1038" s="16"/>
      <c r="EB1038" s="16"/>
      <c r="EC1038" s="16"/>
      <c r="ED1038" s="16"/>
      <c r="EE1038" s="16"/>
      <c r="EF1038" s="16"/>
    </row>
    <row r="1039" spans="1:136" s="1" customFormat="1" ht="105.6" x14ac:dyDescent="0.25">
      <c r="A1039" s="558"/>
      <c r="B1039" s="601"/>
      <c r="C1039" s="594"/>
      <c r="D1039" s="341" t="s">
        <v>1262</v>
      </c>
      <c r="E1039" s="347" t="s">
        <v>178</v>
      </c>
      <c r="F1039" s="349">
        <v>42514</v>
      </c>
      <c r="G1039" s="368">
        <v>42735</v>
      </c>
      <c r="H1039" s="451"/>
      <c r="I1039" s="451"/>
      <c r="J1039" s="451"/>
      <c r="K1039" s="451"/>
      <c r="L1039" s="451"/>
      <c r="M1039" s="572"/>
      <c r="N1039" s="572"/>
      <c r="O1039" s="572"/>
      <c r="P1039" s="472"/>
      <c r="Q1039" s="472"/>
      <c r="R1039" s="472"/>
      <c r="S1039" s="472"/>
      <c r="T1039" s="493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  <c r="AR1039" s="16"/>
      <c r="AS1039" s="16"/>
      <c r="AT1039" s="16"/>
      <c r="AU1039" s="16"/>
      <c r="AV1039" s="16"/>
      <c r="AW1039" s="16"/>
      <c r="AX1039" s="16"/>
      <c r="AY1039" s="16"/>
      <c r="AZ1039" s="16"/>
      <c r="BA1039" s="16"/>
      <c r="BB1039" s="16"/>
      <c r="BC1039" s="16"/>
      <c r="BD1039" s="16"/>
      <c r="BE1039" s="16"/>
      <c r="BF1039" s="16"/>
      <c r="BG1039" s="16"/>
      <c r="BH1039" s="16"/>
      <c r="BI1039" s="16"/>
      <c r="BJ1039" s="16"/>
      <c r="BK1039" s="16"/>
      <c r="BL1039" s="16"/>
      <c r="BM1039" s="16"/>
      <c r="BN1039" s="16"/>
      <c r="BO1039" s="16"/>
      <c r="BP1039" s="16"/>
      <c r="BQ1039" s="16"/>
      <c r="BR1039" s="16"/>
      <c r="BS1039" s="16"/>
      <c r="BT1039" s="16"/>
      <c r="BU1039" s="16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6"/>
      <c r="CP1039" s="16"/>
      <c r="CQ1039" s="16"/>
      <c r="CR1039" s="16"/>
      <c r="CS1039" s="16"/>
      <c r="CT1039" s="16"/>
      <c r="CU1039" s="16"/>
      <c r="CV1039" s="16"/>
      <c r="CW1039" s="16"/>
      <c r="CX1039" s="16"/>
      <c r="CY1039" s="16"/>
      <c r="CZ1039" s="16"/>
      <c r="DA1039" s="16"/>
      <c r="DB1039" s="16"/>
      <c r="DC1039" s="16"/>
      <c r="DD1039" s="16"/>
      <c r="DE1039" s="16"/>
      <c r="DF1039" s="16"/>
      <c r="DG1039" s="16"/>
      <c r="DH1039" s="16"/>
      <c r="DI1039" s="16"/>
      <c r="DJ1039" s="16"/>
      <c r="DK1039" s="16"/>
      <c r="DL1039" s="16"/>
      <c r="DM1039" s="16"/>
      <c r="DN1039" s="16"/>
      <c r="DO1039" s="16"/>
      <c r="DP1039" s="16"/>
      <c r="DQ1039" s="16"/>
      <c r="DR1039" s="16"/>
      <c r="DS1039" s="16"/>
      <c r="DT1039" s="16"/>
      <c r="DU1039" s="16"/>
      <c r="DV1039" s="16"/>
      <c r="DW1039" s="16"/>
      <c r="DX1039" s="16"/>
      <c r="DY1039" s="16"/>
      <c r="DZ1039" s="16"/>
      <c r="EA1039" s="16"/>
      <c r="EB1039" s="16"/>
      <c r="EC1039" s="16"/>
      <c r="ED1039" s="16"/>
      <c r="EE1039" s="16"/>
      <c r="EF1039" s="16"/>
    </row>
    <row r="1040" spans="1:136" s="1" customFormat="1" ht="28.8" customHeight="1" x14ac:dyDescent="0.25">
      <c r="A1040" s="614"/>
      <c r="B1040" s="615"/>
      <c r="C1040" s="553" t="s">
        <v>698</v>
      </c>
      <c r="D1040" s="553"/>
      <c r="E1040" s="553"/>
      <c r="F1040" s="553"/>
      <c r="G1040" s="553"/>
      <c r="H1040" s="298" t="s">
        <v>491</v>
      </c>
      <c r="I1040" s="298" t="s">
        <v>303</v>
      </c>
      <c r="J1040" s="309" t="s">
        <v>1261</v>
      </c>
      <c r="K1040" s="309" t="s">
        <v>65</v>
      </c>
      <c r="L1040" s="309"/>
      <c r="M1040" s="313">
        <v>1875</v>
      </c>
      <c r="N1040" s="313">
        <v>1875</v>
      </c>
      <c r="O1040" s="313">
        <v>1789.6666700000001</v>
      </c>
      <c r="P1040" s="316"/>
      <c r="Q1040" s="316"/>
      <c r="R1040" s="316"/>
      <c r="S1040" s="316">
        <v>1875</v>
      </c>
      <c r="T1040" s="318">
        <v>3</v>
      </c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  <c r="AR1040" s="16"/>
      <c r="AS1040" s="16"/>
      <c r="AT1040" s="16"/>
      <c r="AU1040" s="16"/>
      <c r="AV1040" s="16"/>
      <c r="AW1040" s="16"/>
      <c r="AX1040" s="16"/>
      <c r="AY1040" s="16"/>
      <c r="AZ1040" s="16"/>
      <c r="BA1040" s="16"/>
      <c r="BB1040" s="16"/>
      <c r="BC1040" s="16"/>
      <c r="BD1040" s="16"/>
      <c r="BE1040" s="16"/>
      <c r="BF1040" s="16"/>
      <c r="BG1040" s="16"/>
      <c r="BH1040" s="16"/>
      <c r="BI1040" s="16"/>
      <c r="BJ1040" s="16"/>
      <c r="BK1040" s="16"/>
      <c r="BL1040" s="16"/>
      <c r="BM1040" s="16"/>
      <c r="BN1040" s="16"/>
      <c r="BO1040" s="16"/>
      <c r="BP1040" s="16"/>
      <c r="BQ1040" s="16"/>
      <c r="BR1040" s="16"/>
      <c r="BS1040" s="16"/>
      <c r="BT1040" s="16"/>
      <c r="BU1040" s="16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6"/>
      <c r="CP1040" s="16"/>
      <c r="CQ1040" s="16"/>
      <c r="CR1040" s="16"/>
      <c r="CS1040" s="16"/>
      <c r="CT1040" s="16"/>
      <c r="CU1040" s="16"/>
      <c r="CV1040" s="16"/>
      <c r="CW1040" s="16"/>
      <c r="CX1040" s="16"/>
      <c r="CY1040" s="16"/>
      <c r="CZ1040" s="16"/>
      <c r="DA1040" s="16"/>
      <c r="DB1040" s="16"/>
      <c r="DC1040" s="16"/>
      <c r="DD1040" s="16"/>
      <c r="DE1040" s="16"/>
      <c r="DF1040" s="16"/>
      <c r="DG1040" s="16"/>
      <c r="DH1040" s="16"/>
      <c r="DI1040" s="16"/>
      <c r="DJ1040" s="16"/>
      <c r="DK1040" s="16"/>
      <c r="DL1040" s="16"/>
      <c r="DM1040" s="16"/>
      <c r="DN1040" s="16"/>
      <c r="DO1040" s="16"/>
      <c r="DP1040" s="16"/>
      <c r="DQ1040" s="16"/>
      <c r="DR1040" s="16"/>
      <c r="DS1040" s="16"/>
      <c r="DT1040" s="16"/>
      <c r="DU1040" s="16"/>
      <c r="DV1040" s="16"/>
      <c r="DW1040" s="16"/>
      <c r="DX1040" s="16"/>
      <c r="DY1040" s="16"/>
      <c r="DZ1040" s="16"/>
      <c r="EA1040" s="16"/>
      <c r="EB1040" s="16"/>
      <c r="EC1040" s="16"/>
      <c r="ED1040" s="16"/>
      <c r="EE1040" s="16"/>
      <c r="EF1040" s="16"/>
    </row>
    <row r="1041" spans="1:136" s="1" customFormat="1" ht="69.599999999999994" customHeight="1" x14ac:dyDescent="0.25">
      <c r="A1041" s="556">
        <v>674</v>
      </c>
      <c r="B1041" s="556" t="s">
        <v>1263</v>
      </c>
      <c r="C1041" s="567" t="s">
        <v>1264</v>
      </c>
      <c r="D1041" s="300" t="s">
        <v>1185</v>
      </c>
      <c r="E1041" s="301" t="s">
        <v>181</v>
      </c>
      <c r="F1041" s="301" t="s">
        <v>660</v>
      </c>
      <c r="G1041" s="301" t="s">
        <v>1186</v>
      </c>
      <c r="H1041" s="449" t="s">
        <v>491</v>
      </c>
      <c r="I1041" s="449" t="s">
        <v>303</v>
      </c>
      <c r="J1041" s="449" t="s">
        <v>1265</v>
      </c>
      <c r="K1041" s="449"/>
      <c r="L1041" s="449"/>
      <c r="M1041" s="571"/>
      <c r="N1041" s="571">
        <v>143</v>
      </c>
      <c r="O1041" s="571">
        <v>143</v>
      </c>
      <c r="P1041" s="471"/>
      <c r="Q1041" s="471"/>
      <c r="R1041" s="471">
        <v>0</v>
      </c>
      <c r="S1041" s="471">
        <v>0</v>
      </c>
      <c r="T1041" s="491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  <c r="AV1041" s="16"/>
      <c r="AW1041" s="16"/>
      <c r="AX1041" s="16"/>
      <c r="AY1041" s="16"/>
      <c r="AZ1041" s="16"/>
      <c r="BA1041" s="16"/>
      <c r="BB1041" s="16"/>
      <c r="BC1041" s="16"/>
      <c r="BD1041" s="16"/>
      <c r="BE1041" s="16"/>
      <c r="BF1041" s="16"/>
      <c r="BG1041" s="16"/>
      <c r="BH1041" s="16"/>
      <c r="BI1041" s="16"/>
      <c r="BJ1041" s="16"/>
      <c r="BK1041" s="16"/>
      <c r="BL1041" s="16"/>
      <c r="BM1041" s="16"/>
      <c r="BN1041" s="16"/>
      <c r="BO1041" s="16"/>
      <c r="BP1041" s="16"/>
      <c r="BQ1041" s="16"/>
      <c r="BR1041" s="16"/>
      <c r="BS1041" s="16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6"/>
      <c r="CS1041" s="16"/>
      <c r="CT1041" s="16"/>
      <c r="CU1041" s="16"/>
      <c r="CV1041" s="16"/>
      <c r="CW1041" s="16"/>
      <c r="CX1041" s="16"/>
      <c r="CY1041" s="16"/>
      <c r="CZ1041" s="16"/>
      <c r="DA1041" s="16"/>
      <c r="DB1041" s="16"/>
      <c r="DC1041" s="16"/>
      <c r="DD1041" s="16"/>
      <c r="DE1041" s="16"/>
      <c r="DF1041" s="16"/>
      <c r="DG1041" s="16"/>
      <c r="DH1041" s="16"/>
      <c r="DI1041" s="16"/>
      <c r="DJ1041" s="16"/>
      <c r="DK1041" s="16"/>
      <c r="DL1041" s="16"/>
      <c r="DM1041" s="16"/>
      <c r="DN1041" s="16"/>
      <c r="DO1041" s="16"/>
      <c r="DP1041" s="16"/>
      <c r="DQ1041" s="16"/>
      <c r="DR1041" s="16"/>
      <c r="DS1041" s="16"/>
      <c r="DT1041" s="16"/>
      <c r="DU1041" s="16"/>
      <c r="DV1041" s="16"/>
      <c r="DW1041" s="16"/>
      <c r="DX1041" s="16"/>
      <c r="DY1041" s="16"/>
      <c r="DZ1041" s="16"/>
      <c r="EA1041" s="16"/>
      <c r="EB1041" s="16"/>
      <c r="EC1041" s="16"/>
      <c r="ED1041" s="16"/>
      <c r="EE1041" s="16"/>
      <c r="EF1041" s="16"/>
    </row>
    <row r="1042" spans="1:136" s="1" customFormat="1" ht="120.6" customHeight="1" x14ac:dyDescent="0.25">
      <c r="A1042" s="557"/>
      <c r="B1042" s="557"/>
      <c r="C1042" s="579"/>
      <c r="D1042" s="341" t="s">
        <v>1266</v>
      </c>
      <c r="E1042" s="324" t="s">
        <v>178</v>
      </c>
      <c r="F1042" s="368">
        <v>42849</v>
      </c>
      <c r="G1042" s="370" t="s">
        <v>321</v>
      </c>
      <c r="H1042" s="451"/>
      <c r="I1042" s="451"/>
      <c r="J1042" s="451"/>
      <c r="K1042" s="451"/>
      <c r="L1042" s="451"/>
      <c r="M1042" s="572"/>
      <c r="N1042" s="572"/>
      <c r="O1042" s="572"/>
      <c r="P1042" s="472"/>
      <c r="Q1042" s="472"/>
      <c r="R1042" s="472"/>
      <c r="S1042" s="472"/>
      <c r="T1042" s="493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  <c r="AR1042" s="16"/>
      <c r="AS1042" s="16"/>
      <c r="AT1042" s="16"/>
      <c r="AU1042" s="16"/>
      <c r="AV1042" s="16"/>
      <c r="AW1042" s="16"/>
      <c r="AX1042" s="16"/>
      <c r="AY1042" s="16"/>
      <c r="AZ1042" s="16"/>
      <c r="BA1042" s="16"/>
      <c r="BB1042" s="16"/>
      <c r="BC1042" s="16"/>
      <c r="BD1042" s="16"/>
      <c r="BE1042" s="16"/>
      <c r="BF1042" s="16"/>
      <c r="BG1042" s="16"/>
      <c r="BH1042" s="16"/>
      <c r="BI1042" s="16"/>
      <c r="BJ1042" s="16"/>
      <c r="BK1042" s="16"/>
      <c r="BL1042" s="16"/>
      <c r="BM1042" s="16"/>
      <c r="BN1042" s="16"/>
      <c r="BO1042" s="16"/>
      <c r="BP1042" s="16"/>
      <c r="BQ1042" s="16"/>
      <c r="BR1042" s="16"/>
      <c r="BS1042" s="16"/>
      <c r="BT1042" s="16"/>
      <c r="BU1042" s="16"/>
      <c r="BV1042" s="16"/>
      <c r="BW1042" s="16"/>
      <c r="BX1042" s="16"/>
      <c r="BY1042" s="16"/>
      <c r="BZ1042" s="16"/>
      <c r="CA1042" s="16"/>
      <c r="CB1042" s="16"/>
      <c r="CC1042" s="16"/>
      <c r="CD1042" s="16"/>
      <c r="CE1042" s="16"/>
      <c r="CF1042" s="16"/>
      <c r="CG1042" s="16"/>
      <c r="CH1042" s="16"/>
      <c r="CI1042" s="16"/>
      <c r="CJ1042" s="16"/>
      <c r="CK1042" s="16"/>
      <c r="CL1042" s="16"/>
      <c r="CM1042" s="16"/>
      <c r="CN1042" s="16"/>
      <c r="CO1042" s="16"/>
      <c r="CP1042" s="16"/>
      <c r="CQ1042" s="16"/>
      <c r="CR1042" s="16"/>
      <c r="CS1042" s="16"/>
      <c r="CT1042" s="16"/>
      <c r="CU1042" s="16"/>
      <c r="CV1042" s="16"/>
      <c r="CW1042" s="16"/>
      <c r="CX1042" s="16"/>
      <c r="CY1042" s="16"/>
      <c r="CZ1042" s="16"/>
      <c r="DA1042" s="16"/>
      <c r="DB1042" s="16"/>
      <c r="DC1042" s="16"/>
      <c r="DD1042" s="16"/>
      <c r="DE1042" s="16"/>
      <c r="DF1042" s="16"/>
      <c r="DG1042" s="16"/>
      <c r="DH1042" s="16"/>
      <c r="DI1042" s="16"/>
      <c r="DJ1042" s="16"/>
      <c r="DK1042" s="16"/>
      <c r="DL1042" s="16"/>
      <c r="DM1042" s="16"/>
      <c r="DN1042" s="16"/>
      <c r="DO1042" s="16"/>
      <c r="DP1042" s="16"/>
      <c r="DQ1042" s="16"/>
      <c r="DR1042" s="16"/>
      <c r="DS1042" s="16"/>
      <c r="DT1042" s="16"/>
      <c r="DU1042" s="16"/>
      <c r="DV1042" s="16"/>
      <c r="DW1042" s="16"/>
      <c r="DX1042" s="16"/>
      <c r="DY1042" s="16"/>
      <c r="DZ1042" s="16"/>
      <c r="EA1042" s="16"/>
      <c r="EB1042" s="16"/>
      <c r="EC1042" s="16"/>
      <c r="ED1042" s="16"/>
      <c r="EE1042" s="16"/>
      <c r="EF1042" s="16"/>
    </row>
    <row r="1043" spans="1:136" s="1" customFormat="1" ht="25.8" customHeight="1" x14ac:dyDescent="0.25">
      <c r="A1043" s="558"/>
      <c r="B1043" s="558"/>
      <c r="C1043" s="553" t="s">
        <v>698</v>
      </c>
      <c r="D1043" s="554"/>
      <c r="E1043" s="554"/>
      <c r="F1043" s="554"/>
      <c r="G1043" s="554"/>
      <c r="H1043" s="298" t="s">
        <v>491</v>
      </c>
      <c r="I1043" s="298" t="s">
        <v>303</v>
      </c>
      <c r="J1043" s="309" t="s">
        <v>1265</v>
      </c>
      <c r="K1043" s="309" t="s">
        <v>65</v>
      </c>
      <c r="L1043" s="309"/>
      <c r="M1043" s="313"/>
      <c r="N1043" s="313">
        <v>143</v>
      </c>
      <c r="O1043" s="313">
        <v>143</v>
      </c>
      <c r="P1043" s="316"/>
      <c r="Q1043" s="316"/>
      <c r="R1043" s="316"/>
      <c r="S1043" s="316"/>
      <c r="T1043" s="318">
        <v>3</v>
      </c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  <c r="AR1043" s="16"/>
      <c r="AS1043" s="16"/>
      <c r="AT1043" s="16"/>
      <c r="AU1043" s="16"/>
      <c r="AV1043" s="16"/>
      <c r="AW1043" s="16"/>
      <c r="AX1043" s="16"/>
      <c r="AY1043" s="16"/>
      <c r="AZ1043" s="16"/>
      <c r="BA1043" s="16"/>
      <c r="BB1043" s="16"/>
      <c r="BC1043" s="16"/>
      <c r="BD1043" s="16"/>
      <c r="BE1043" s="16"/>
      <c r="BF1043" s="16"/>
      <c r="BG1043" s="16"/>
      <c r="BH1043" s="16"/>
      <c r="BI1043" s="16"/>
      <c r="BJ1043" s="16"/>
      <c r="BK1043" s="16"/>
      <c r="BL1043" s="16"/>
      <c r="BM1043" s="16"/>
      <c r="BN1043" s="16"/>
      <c r="BO1043" s="16"/>
      <c r="BP1043" s="16"/>
      <c r="BQ1043" s="16"/>
      <c r="BR1043" s="16"/>
      <c r="BS1043" s="16"/>
      <c r="BT1043" s="16"/>
      <c r="BU1043" s="16"/>
      <c r="BV1043" s="16"/>
      <c r="BW1043" s="16"/>
      <c r="BX1043" s="16"/>
      <c r="BY1043" s="16"/>
      <c r="BZ1043" s="16"/>
      <c r="CA1043" s="16"/>
      <c r="CB1043" s="16"/>
      <c r="CC1043" s="16"/>
      <c r="CD1043" s="16"/>
      <c r="CE1043" s="16"/>
      <c r="CF1043" s="16"/>
      <c r="CG1043" s="16"/>
      <c r="CH1043" s="16"/>
      <c r="CI1043" s="16"/>
      <c r="CJ1043" s="16"/>
      <c r="CK1043" s="16"/>
      <c r="CL1043" s="16"/>
      <c r="CM1043" s="16"/>
      <c r="CN1043" s="16"/>
      <c r="CO1043" s="16"/>
      <c r="CP1043" s="16"/>
      <c r="CQ1043" s="16"/>
      <c r="CR1043" s="16"/>
      <c r="CS1043" s="16"/>
      <c r="CT1043" s="16"/>
      <c r="CU1043" s="16"/>
      <c r="CV1043" s="16"/>
      <c r="CW1043" s="16"/>
      <c r="CX1043" s="16"/>
      <c r="CY1043" s="16"/>
      <c r="CZ1043" s="16"/>
      <c r="DA1043" s="16"/>
      <c r="DB1043" s="16"/>
      <c r="DC1043" s="16"/>
      <c r="DD1043" s="16"/>
      <c r="DE1043" s="16"/>
      <c r="DF1043" s="16"/>
      <c r="DG1043" s="16"/>
      <c r="DH1043" s="16"/>
      <c r="DI1043" s="16"/>
      <c r="DJ1043" s="16"/>
      <c r="DK1043" s="16"/>
      <c r="DL1043" s="16"/>
      <c r="DM1043" s="16"/>
      <c r="DN1043" s="16"/>
      <c r="DO1043" s="16"/>
      <c r="DP1043" s="16"/>
      <c r="DQ1043" s="16"/>
      <c r="DR1043" s="16"/>
      <c r="DS1043" s="16"/>
      <c r="DT1043" s="16"/>
      <c r="DU1043" s="16"/>
      <c r="DV1043" s="16"/>
      <c r="DW1043" s="16"/>
      <c r="DX1043" s="16"/>
      <c r="DY1043" s="16"/>
      <c r="DZ1043" s="16"/>
      <c r="EA1043" s="16"/>
      <c r="EB1043" s="16"/>
      <c r="EC1043" s="16"/>
      <c r="ED1043" s="16"/>
      <c r="EE1043" s="16"/>
      <c r="EF1043" s="16"/>
    </row>
    <row r="1044" spans="1:136" ht="52.8" customHeight="1" x14ac:dyDescent="0.25">
      <c r="A1044" s="556">
        <v>674</v>
      </c>
      <c r="B1044" s="556" t="s">
        <v>1267</v>
      </c>
      <c r="C1044" s="569" t="s">
        <v>1268</v>
      </c>
      <c r="D1044" s="511" t="s">
        <v>1185</v>
      </c>
      <c r="E1044" s="513" t="s">
        <v>181</v>
      </c>
      <c r="F1044" s="513" t="s">
        <v>660</v>
      </c>
      <c r="G1044" s="513" t="s">
        <v>1186</v>
      </c>
      <c r="H1044" s="449" t="s">
        <v>491</v>
      </c>
      <c r="I1044" s="449" t="s">
        <v>303</v>
      </c>
      <c r="J1044" s="449" t="s">
        <v>1265</v>
      </c>
      <c r="K1044" s="449"/>
      <c r="L1044" s="449"/>
      <c r="M1044" s="571"/>
      <c r="N1044" s="571"/>
      <c r="O1044" s="571"/>
      <c r="P1044" s="471"/>
      <c r="Q1044" s="471"/>
      <c r="R1044" s="471">
        <v>142</v>
      </c>
      <c r="S1044" s="471"/>
      <c r="T1044" s="491"/>
      <c r="EF1044" s="16"/>
    </row>
    <row r="1045" spans="1:136" ht="25.8" customHeight="1" x14ac:dyDescent="0.25">
      <c r="A1045" s="557"/>
      <c r="B1045" s="557"/>
      <c r="C1045" s="570"/>
      <c r="D1045" s="573"/>
      <c r="E1045" s="548"/>
      <c r="F1045" s="548"/>
      <c r="G1045" s="548"/>
      <c r="H1045" s="450"/>
      <c r="I1045" s="450"/>
      <c r="J1045" s="451"/>
      <c r="K1045" s="451"/>
      <c r="L1045" s="451"/>
      <c r="M1045" s="572"/>
      <c r="N1045" s="572"/>
      <c r="O1045" s="572"/>
      <c r="P1045" s="472"/>
      <c r="Q1045" s="472"/>
      <c r="R1045" s="472"/>
      <c r="S1045" s="472"/>
      <c r="T1045" s="493"/>
      <c r="EF1045" s="16"/>
    </row>
    <row r="1046" spans="1:136" ht="27" customHeight="1" x14ac:dyDescent="0.25">
      <c r="A1046" s="558"/>
      <c r="B1046" s="558"/>
      <c r="C1046" s="553" t="s">
        <v>698</v>
      </c>
      <c r="D1046" s="554"/>
      <c r="E1046" s="554"/>
      <c r="F1046" s="554"/>
      <c r="G1046" s="554"/>
      <c r="H1046" s="298" t="s">
        <v>491</v>
      </c>
      <c r="I1046" s="298" t="s">
        <v>303</v>
      </c>
      <c r="J1046" s="309" t="s">
        <v>1265</v>
      </c>
      <c r="K1046" s="309" t="s">
        <v>65</v>
      </c>
      <c r="L1046" s="309"/>
      <c r="M1046" s="313"/>
      <c r="N1046" s="313"/>
      <c r="O1046" s="313"/>
      <c r="P1046" s="316"/>
      <c r="Q1046" s="316"/>
      <c r="R1046" s="316">
        <v>142</v>
      </c>
      <c r="S1046" s="316"/>
      <c r="T1046" s="318">
        <v>3</v>
      </c>
      <c r="EF1046" s="16"/>
    </row>
    <row r="1047" spans="1:136" ht="69.599999999999994" customHeight="1" x14ac:dyDescent="0.25">
      <c r="A1047" s="556">
        <v>674</v>
      </c>
      <c r="B1047" s="556" t="s">
        <v>1269</v>
      </c>
      <c r="C1047" s="593" t="s">
        <v>1270</v>
      </c>
      <c r="D1047" s="300" t="s">
        <v>1185</v>
      </c>
      <c r="E1047" s="301" t="s">
        <v>181</v>
      </c>
      <c r="F1047" s="301" t="s">
        <v>660</v>
      </c>
      <c r="G1047" s="301" t="s">
        <v>1186</v>
      </c>
      <c r="H1047" s="449" t="s">
        <v>491</v>
      </c>
      <c r="I1047" s="449" t="s">
        <v>303</v>
      </c>
      <c r="J1047" s="449" t="s">
        <v>1271</v>
      </c>
      <c r="K1047" s="449"/>
      <c r="L1047" s="449"/>
      <c r="M1047" s="571"/>
      <c r="N1047" s="571">
        <v>200</v>
      </c>
      <c r="O1047" s="571">
        <v>200</v>
      </c>
      <c r="P1047" s="471"/>
      <c r="Q1047" s="471"/>
      <c r="R1047" s="471"/>
      <c r="S1047" s="471"/>
      <c r="T1047" s="491"/>
      <c r="EF1047" s="16"/>
    </row>
    <row r="1048" spans="1:136" ht="149.4" customHeight="1" x14ac:dyDescent="0.25">
      <c r="A1048" s="557"/>
      <c r="B1048" s="557"/>
      <c r="C1048" s="594"/>
      <c r="D1048" s="341" t="s">
        <v>1272</v>
      </c>
      <c r="E1048" s="303" t="s">
        <v>178</v>
      </c>
      <c r="F1048" s="368">
        <v>42872</v>
      </c>
      <c r="G1048" s="303" t="s">
        <v>321</v>
      </c>
      <c r="H1048" s="451"/>
      <c r="I1048" s="451"/>
      <c r="J1048" s="451"/>
      <c r="K1048" s="451"/>
      <c r="L1048" s="451"/>
      <c r="M1048" s="572"/>
      <c r="N1048" s="572"/>
      <c r="O1048" s="572"/>
      <c r="P1048" s="472"/>
      <c r="Q1048" s="472"/>
      <c r="R1048" s="472"/>
      <c r="S1048" s="472"/>
      <c r="T1048" s="493"/>
      <c r="EF1048" s="16"/>
    </row>
    <row r="1049" spans="1:136" ht="30.6" customHeight="1" x14ac:dyDescent="0.25">
      <c r="A1049" s="558"/>
      <c r="B1049" s="558"/>
      <c r="C1049" s="553" t="s">
        <v>698</v>
      </c>
      <c r="D1049" s="554"/>
      <c r="E1049" s="554"/>
      <c r="F1049" s="554"/>
      <c r="G1049" s="554"/>
      <c r="H1049" s="298" t="s">
        <v>491</v>
      </c>
      <c r="I1049" s="298" t="s">
        <v>303</v>
      </c>
      <c r="J1049" s="309" t="s">
        <v>1271</v>
      </c>
      <c r="K1049" s="309" t="s">
        <v>65</v>
      </c>
      <c r="L1049" s="309"/>
      <c r="M1049" s="313"/>
      <c r="N1049" s="313">
        <v>200</v>
      </c>
      <c r="O1049" s="313">
        <v>200</v>
      </c>
      <c r="P1049" s="316"/>
      <c r="Q1049" s="316"/>
      <c r="R1049" s="316"/>
      <c r="S1049" s="316"/>
      <c r="T1049" s="318">
        <v>3</v>
      </c>
      <c r="EF1049" s="16"/>
    </row>
    <row r="1050" spans="1:136" ht="83.4" customHeight="1" x14ac:dyDescent="0.25">
      <c r="A1050" s="556">
        <v>674</v>
      </c>
      <c r="B1050" s="556" t="s">
        <v>1273</v>
      </c>
      <c r="C1050" s="354" t="s">
        <v>1274</v>
      </c>
      <c r="D1050" s="300" t="s">
        <v>1185</v>
      </c>
      <c r="E1050" s="396" t="s">
        <v>181</v>
      </c>
      <c r="F1050" s="396" t="s">
        <v>660</v>
      </c>
      <c r="G1050" s="396" t="s">
        <v>1186</v>
      </c>
      <c r="H1050" s="298" t="s">
        <v>491</v>
      </c>
      <c r="I1050" s="298" t="s">
        <v>301</v>
      </c>
      <c r="J1050" s="298" t="s">
        <v>1275</v>
      </c>
      <c r="K1050" s="298"/>
      <c r="L1050" s="298"/>
      <c r="M1050" s="296"/>
      <c r="N1050" s="296"/>
      <c r="O1050" s="296"/>
      <c r="P1050" s="299"/>
      <c r="Q1050" s="299">
        <v>1200</v>
      </c>
      <c r="R1050" s="299">
        <v>1200</v>
      </c>
      <c r="S1050" s="299">
        <v>1200</v>
      </c>
      <c r="T1050" s="302"/>
      <c r="EF1050" s="16"/>
    </row>
    <row r="1051" spans="1:136" ht="28.8" customHeight="1" x14ac:dyDescent="0.25">
      <c r="A1051" s="557"/>
      <c r="B1051" s="557"/>
      <c r="C1051" s="553" t="s">
        <v>698</v>
      </c>
      <c r="D1051" s="554"/>
      <c r="E1051" s="555"/>
      <c r="F1051" s="555"/>
      <c r="G1051" s="555"/>
      <c r="H1051" s="337" t="s">
        <v>491</v>
      </c>
      <c r="I1051" s="337" t="s">
        <v>322</v>
      </c>
      <c r="J1051" s="337" t="s">
        <v>1275</v>
      </c>
      <c r="K1051" s="337" t="s">
        <v>65</v>
      </c>
      <c r="L1051" s="337"/>
      <c r="M1051" s="387"/>
      <c r="N1051" s="387"/>
      <c r="O1051" s="387"/>
      <c r="P1051" s="365"/>
      <c r="Q1051" s="365">
        <v>400</v>
      </c>
      <c r="R1051" s="365">
        <v>400</v>
      </c>
      <c r="S1051" s="365">
        <v>400</v>
      </c>
      <c r="T1051" s="367">
        <v>3</v>
      </c>
      <c r="EF1051" s="16"/>
    </row>
    <row r="1052" spans="1:136" ht="31.2" customHeight="1" x14ac:dyDescent="0.25">
      <c r="A1052" s="558"/>
      <c r="B1052" s="558"/>
      <c r="C1052" s="553" t="s">
        <v>698</v>
      </c>
      <c r="D1052" s="554"/>
      <c r="E1052" s="554"/>
      <c r="F1052" s="554"/>
      <c r="G1052" s="554"/>
      <c r="H1052" s="309" t="s">
        <v>491</v>
      </c>
      <c r="I1052" s="309" t="s">
        <v>303</v>
      </c>
      <c r="J1052" s="309" t="s">
        <v>1276</v>
      </c>
      <c r="K1052" s="309" t="s">
        <v>65</v>
      </c>
      <c r="L1052" s="309"/>
      <c r="M1052" s="313"/>
      <c r="N1052" s="313"/>
      <c r="O1052" s="313"/>
      <c r="P1052" s="316"/>
      <c r="Q1052" s="316">
        <v>800</v>
      </c>
      <c r="R1052" s="316">
        <v>800</v>
      </c>
      <c r="S1052" s="316">
        <v>800</v>
      </c>
      <c r="T1052" s="318">
        <v>3</v>
      </c>
      <c r="EF1052" s="16"/>
    </row>
    <row r="1053" spans="1:136" ht="71.400000000000006" customHeight="1" x14ac:dyDescent="0.25">
      <c r="A1053" s="556">
        <v>674</v>
      </c>
      <c r="B1053" s="556" t="s">
        <v>1277</v>
      </c>
      <c r="C1053" s="569" t="s">
        <v>1248</v>
      </c>
      <c r="D1053" s="300" t="s">
        <v>1185</v>
      </c>
      <c r="E1053" s="301" t="s">
        <v>181</v>
      </c>
      <c r="F1053" s="301" t="s">
        <v>660</v>
      </c>
      <c r="G1053" s="301" t="s">
        <v>1186</v>
      </c>
      <c r="H1053" s="449" t="s">
        <v>491</v>
      </c>
      <c r="I1053" s="449" t="s">
        <v>303</v>
      </c>
      <c r="J1053" s="449" t="s">
        <v>1278</v>
      </c>
      <c r="K1053" s="449"/>
      <c r="L1053" s="449"/>
      <c r="M1053" s="571"/>
      <c r="N1053" s="571"/>
      <c r="O1053" s="571"/>
      <c r="P1053" s="471">
        <v>1200</v>
      </c>
      <c r="Q1053" s="471"/>
      <c r="R1053" s="471"/>
      <c r="S1053" s="471"/>
      <c r="T1053" s="491"/>
      <c r="EF1053" s="16"/>
    </row>
    <row r="1054" spans="1:136" ht="109.8" customHeight="1" x14ac:dyDescent="0.25">
      <c r="A1054" s="557"/>
      <c r="B1054" s="557"/>
      <c r="C1054" s="570"/>
      <c r="D1054" s="322" t="s">
        <v>1250</v>
      </c>
      <c r="E1054" s="385" t="s">
        <v>181</v>
      </c>
      <c r="F1054" s="324" t="s">
        <v>1251</v>
      </c>
      <c r="G1054" s="303" t="s">
        <v>321</v>
      </c>
      <c r="H1054" s="451"/>
      <c r="I1054" s="451"/>
      <c r="J1054" s="451"/>
      <c r="K1054" s="451"/>
      <c r="L1054" s="451"/>
      <c r="M1054" s="572"/>
      <c r="N1054" s="572"/>
      <c r="O1054" s="572"/>
      <c r="P1054" s="472"/>
      <c r="Q1054" s="472"/>
      <c r="R1054" s="472"/>
      <c r="S1054" s="472"/>
      <c r="T1054" s="493"/>
      <c r="EF1054" s="16"/>
    </row>
    <row r="1055" spans="1:136" ht="31.2" customHeight="1" x14ac:dyDescent="0.25">
      <c r="A1055" s="563"/>
      <c r="B1055" s="563"/>
      <c r="C1055" s="553" t="s">
        <v>698</v>
      </c>
      <c r="D1055" s="554"/>
      <c r="E1055" s="554"/>
      <c r="F1055" s="554"/>
      <c r="G1055" s="554"/>
      <c r="H1055" s="337" t="s">
        <v>1189</v>
      </c>
      <c r="I1055" s="337" t="s">
        <v>1279</v>
      </c>
      <c r="J1055" s="309" t="s">
        <v>1278</v>
      </c>
      <c r="K1055" s="309" t="s">
        <v>65</v>
      </c>
      <c r="L1055" s="309"/>
      <c r="M1055" s="313"/>
      <c r="N1055" s="313"/>
      <c r="O1055" s="313"/>
      <c r="P1055" s="316">
        <v>1200</v>
      </c>
      <c r="Q1055" s="316"/>
      <c r="R1055" s="316"/>
      <c r="S1055" s="316"/>
      <c r="T1055" s="318">
        <v>3</v>
      </c>
      <c r="EF1055" s="16"/>
    </row>
    <row r="1056" spans="1:136" ht="84" customHeight="1" x14ac:dyDescent="0.25">
      <c r="A1056" s="546">
        <v>674</v>
      </c>
      <c r="B1056" s="546" t="s">
        <v>1280</v>
      </c>
      <c r="C1056" s="608" t="s">
        <v>1281</v>
      </c>
      <c r="D1056" s="300" t="s">
        <v>1185</v>
      </c>
      <c r="E1056" s="301" t="s">
        <v>181</v>
      </c>
      <c r="F1056" s="301" t="s">
        <v>660</v>
      </c>
      <c r="G1056" s="301" t="s">
        <v>1186</v>
      </c>
      <c r="H1056" s="449" t="s">
        <v>491</v>
      </c>
      <c r="I1056" s="449" t="s">
        <v>303</v>
      </c>
      <c r="J1056" s="449" t="s">
        <v>1282</v>
      </c>
      <c r="K1056" s="449"/>
      <c r="L1056" s="449"/>
      <c r="M1056" s="471">
        <v>129</v>
      </c>
      <c r="N1056" s="471">
        <v>129</v>
      </c>
      <c r="O1056" s="471">
        <v>129</v>
      </c>
      <c r="P1056" s="471"/>
      <c r="Q1056" s="471"/>
      <c r="R1056" s="471"/>
      <c r="S1056" s="471"/>
      <c r="T1056" s="491"/>
      <c r="EF1056" s="16"/>
    </row>
    <row r="1057" spans="1:136" ht="180" customHeight="1" x14ac:dyDescent="0.25">
      <c r="A1057" s="546"/>
      <c r="B1057" s="546"/>
      <c r="C1057" s="609"/>
      <c r="D1057" s="322" t="s">
        <v>1235</v>
      </c>
      <c r="E1057" s="324" t="s">
        <v>178</v>
      </c>
      <c r="F1057" s="324" t="s">
        <v>1236</v>
      </c>
      <c r="G1057" s="303" t="s">
        <v>321</v>
      </c>
      <c r="H1057" s="451"/>
      <c r="I1057" s="451"/>
      <c r="J1057" s="451"/>
      <c r="K1057" s="451"/>
      <c r="L1057" s="451"/>
      <c r="M1057" s="472"/>
      <c r="N1057" s="472"/>
      <c r="O1057" s="472"/>
      <c r="P1057" s="563"/>
      <c r="Q1057" s="563"/>
      <c r="R1057" s="472"/>
      <c r="S1057" s="472"/>
      <c r="T1057" s="493"/>
      <c r="EF1057" s="16"/>
    </row>
    <row r="1058" spans="1:136" ht="30.6" customHeight="1" x14ac:dyDescent="0.25">
      <c r="A1058" s="350"/>
      <c r="B1058" s="342"/>
      <c r="C1058" s="553" t="s">
        <v>698</v>
      </c>
      <c r="D1058" s="553"/>
      <c r="E1058" s="553"/>
      <c r="F1058" s="553"/>
      <c r="G1058" s="553"/>
      <c r="H1058" s="309" t="s">
        <v>491</v>
      </c>
      <c r="I1058" s="309" t="s">
        <v>303</v>
      </c>
      <c r="J1058" s="309" t="s">
        <v>1282</v>
      </c>
      <c r="K1058" s="309" t="s">
        <v>65</v>
      </c>
      <c r="L1058" s="335"/>
      <c r="M1058" s="316">
        <v>129</v>
      </c>
      <c r="N1058" s="316">
        <v>129</v>
      </c>
      <c r="O1058" s="316">
        <v>129</v>
      </c>
      <c r="P1058" s="316"/>
      <c r="Q1058" s="316"/>
      <c r="R1058" s="316"/>
      <c r="S1058" s="316"/>
      <c r="T1058" s="302">
        <v>3</v>
      </c>
      <c r="EF1058" s="16"/>
    </row>
    <row r="1059" spans="1:136" ht="67.8" customHeight="1" x14ac:dyDescent="0.25">
      <c r="A1059" s="495">
        <v>674</v>
      </c>
      <c r="B1059" s="530" t="s">
        <v>1283</v>
      </c>
      <c r="C1059" s="554" t="s">
        <v>1264</v>
      </c>
      <c r="D1059" s="300" t="s">
        <v>1185</v>
      </c>
      <c r="E1059" s="301" t="s">
        <v>181</v>
      </c>
      <c r="F1059" s="301" t="s">
        <v>660</v>
      </c>
      <c r="G1059" s="301" t="s">
        <v>1186</v>
      </c>
      <c r="H1059" s="449" t="s">
        <v>491</v>
      </c>
      <c r="I1059" s="449" t="s">
        <v>303</v>
      </c>
      <c r="J1059" s="449" t="s">
        <v>1284</v>
      </c>
      <c r="K1059" s="449"/>
      <c r="L1059" s="449"/>
      <c r="M1059" s="471"/>
      <c r="N1059" s="471">
        <v>16</v>
      </c>
      <c r="O1059" s="471">
        <v>16</v>
      </c>
      <c r="P1059" s="471"/>
      <c r="Q1059" s="471"/>
      <c r="R1059" s="471"/>
      <c r="S1059" s="471"/>
      <c r="T1059" s="491"/>
      <c r="EF1059" s="16"/>
    </row>
    <row r="1060" spans="1:136" ht="124.2" customHeight="1" x14ac:dyDescent="0.25">
      <c r="A1060" s="496"/>
      <c r="B1060" s="475"/>
      <c r="C1060" s="577"/>
      <c r="D1060" s="341" t="s">
        <v>1285</v>
      </c>
      <c r="E1060" s="324" t="s">
        <v>178</v>
      </c>
      <c r="F1060" s="368">
        <v>42849</v>
      </c>
      <c r="G1060" s="370" t="s">
        <v>321</v>
      </c>
      <c r="H1060" s="451"/>
      <c r="I1060" s="451"/>
      <c r="J1060" s="451"/>
      <c r="K1060" s="451"/>
      <c r="L1060" s="451"/>
      <c r="M1060" s="472"/>
      <c r="N1060" s="472"/>
      <c r="O1060" s="472"/>
      <c r="P1060" s="472"/>
      <c r="Q1060" s="472"/>
      <c r="R1060" s="472"/>
      <c r="S1060" s="472"/>
      <c r="T1060" s="493"/>
      <c r="EF1060" s="16"/>
    </row>
    <row r="1061" spans="1:136" ht="29.4" customHeight="1" x14ac:dyDescent="0.25">
      <c r="A1061" s="497"/>
      <c r="B1061" s="476"/>
      <c r="C1061" s="553" t="s">
        <v>698</v>
      </c>
      <c r="D1061" s="553"/>
      <c r="E1061" s="553"/>
      <c r="F1061" s="553"/>
      <c r="G1061" s="553"/>
      <c r="H1061" s="309" t="s">
        <v>491</v>
      </c>
      <c r="I1061" s="309" t="s">
        <v>303</v>
      </c>
      <c r="J1061" s="309" t="s">
        <v>1284</v>
      </c>
      <c r="K1061" s="309" t="s">
        <v>65</v>
      </c>
      <c r="L1061" s="335"/>
      <c r="M1061" s="316"/>
      <c r="N1061" s="316">
        <v>16</v>
      </c>
      <c r="O1061" s="316">
        <v>16</v>
      </c>
      <c r="P1061" s="316"/>
      <c r="Q1061" s="316"/>
      <c r="R1061" s="316"/>
      <c r="S1061" s="316"/>
      <c r="T1061" s="318">
        <v>3</v>
      </c>
      <c r="EF1061" s="16"/>
    </row>
    <row r="1062" spans="1:136" ht="64.8" customHeight="1" x14ac:dyDescent="0.25">
      <c r="A1062" s="556">
        <v>674</v>
      </c>
      <c r="B1062" s="556" t="s">
        <v>1286</v>
      </c>
      <c r="C1062" s="354" t="s">
        <v>1268</v>
      </c>
      <c r="D1062" s="300" t="s">
        <v>1185</v>
      </c>
      <c r="E1062" s="301" t="s">
        <v>181</v>
      </c>
      <c r="F1062" s="301" t="s">
        <v>660</v>
      </c>
      <c r="G1062" s="301" t="s">
        <v>1186</v>
      </c>
      <c r="H1062" s="309" t="s">
        <v>491</v>
      </c>
      <c r="I1062" s="309" t="s">
        <v>303</v>
      </c>
      <c r="J1062" s="309" t="s">
        <v>1284</v>
      </c>
      <c r="K1062" s="309"/>
      <c r="L1062" s="309"/>
      <c r="M1062" s="316"/>
      <c r="N1062" s="316"/>
      <c r="O1062" s="316"/>
      <c r="P1062" s="316"/>
      <c r="Q1062" s="316"/>
      <c r="R1062" s="316">
        <v>7.5</v>
      </c>
      <c r="S1062" s="316"/>
      <c r="T1062" s="318"/>
      <c r="EF1062" s="16"/>
    </row>
    <row r="1063" spans="1:136" ht="30.6" customHeight="1" x14ac:dyDescent="0.25">
      <c r="A1063" s="558"/>
      <c r="B1063" s="558"/>
      <c r="C1063" s="553" t="s">
        <v>698</v>
      </c>
      <c r="D1063" s="554"/>
      <c r="E1063" s="554"/>
      <c r="F1063" s="554"/>
      <c r="G1063" s="554"/>
      <c r="H1063" s="298" t="s">
        <v>491</v>
      </c>
      <c r="I1063" s="298" t="s">
        <v>303</v>
      </c>
      <c r="J1063" s="309" t="s">
        <v>1284</v>
      </c>
      <c r="K1063" s="309" t="s">
        <v>65</v>
      </c>
      <c r="L1063" s="335"/>
      <c r="M1063" s="316"/>
      <c r="N1063" s="316"/>
      <c r="O1063" s="316"/>
      <c r="P1063" s="316"/>
      <c r="Q1063" s="316"/>
      <c r="R1063" s="316">
        <v>7.5</v>
      </c>
      <c r="S1063" s="316"/>
      <c r="T1063" s="318">
        <v>3</v>
      </c>
      <c r="EF1063" s="16"/>
    </row>
    <row r="1064" spans="1:136" ht="79.2" x14ac:dyDescent="0.25">
      <c r="A1064" s="556">
        <v>674</v>
      </c>
      <c r="B1064" s="556" t="s">
        <v>1287</v>
      </c>
      <c r="C1064" s="354" t="s">
        <v>1274</v>
      </c>
      <c r="D1064" s="397" t="s">
        <v>1185</v>
      </c>
      <c r="E1064" s="396" t="s">
        <v>181</v>
      </c>
      <c r="F1064" s="396" t="s">
        <v>660</v>
      </c>
      <c r="G1064" s="396" t="s">
        <v>1186</v>
      </c>
      <c r="H1064" s="298" t="s">
        <v>491</v>
      </c>
      <c r="I1064" s="298" t="s">
        <v>301</v>
      </c>
      <c r="J1064" s="298" t="s">
        <v>1288</v>
      </c>
      <c r="K1064" s="298"/>
      <c r="L1064" s="298"/>
      <c r="M1064" s="296"/>
      <c r="N1064" s="296"/>
      <c r="O1064" s="296"/>
      <c r="P1064" s="299"/>
      <c r="Q1064" s="299">
        <v>63.2</v>
      </c>
      <c r="R1064" s="299">
        <v>63.2</v>
      </c>
      <c r="S1064" s="299">
        <v>63.2</v>
      </c>
      <c r="T1064" s="302"/>
      <c r="EF1064" s="16"/>
    </row>
    <row r="1065" spans="1:136" ht="25.2" customHeight="1" x14ac:dyDescent="0.25">
      <c r="A1065" s="557"/>
      <c r="B1065" s="557"/>
      <c r="C1065" s="553" t="s">
        <v>698</v>
      </c>
      <c r="D1065" s="555"/>
      <c r="E1065" s="555"/>
      <c r="F1065" s="555"/>
      <c r="G1065" s="555"/>
      <c r="H1065" s="337" t="s">
        <v>491</v>
      </c>
      <c r="I1065" s="337" t="s">
        <v>322</v>
      </c>
      <c r="J1065" s="298" t="s">
        <v>1288</v>
      </c>
      <c r="K1065" s="337" t="s">
        <v>65</v>
      </c>
      <c r="L1065" s="337"/>
      <c r="M1065" s="387"/>
      <c r="N1065" s="387"/>
      <c r="O1065" s="387"/>
      <c r="P1065" s="365"/>
      <c r="Q1065" s="365">
        <v>21.1</v>
      </c>
      <c r="R1065" s="365">
        <v>21.1</v>
      </c>
      <c r="S1065" s="365">
        <v>21.1</v>
      </c>
      <c r="T1065" s="367">
        <v>3</v>
      </c>
      <c r="EF1065" s="16"/>
    </row>
    <row r="1066" spans="1:136" ht="30.6" customHeight="1" x14ac:dyDescent="0.25">
      <c r="A1066" s="558"/>
      <c r="B1066" s="558"/>
      <c r="C1066" s="553" t="s">
        <v>698</v>
      </c>
      <c r="D1066" s="554"/>
      <c r="E1066" s="554"/>
      <c r="F1066" s="554"/>
      <c r="G1066" s="554"/>
      <c r="H1066" s="309" t="s">
        <v>491</v>
      </c>
      <c r="I1066" s="309" t="s">
        <v>303</v>
      </c>
      <c r="J1066" s="337" t="s">
        <v>1288</v>
      </c>
      <c r="K1066" s="309" t="s">
        <v>65</v>
      </c>
      <c r="L1066" s="309"/>
      <c r="M1066" s="313"/>
      <c r="N1066" s="313"/>
      <c r="O1066" s="313"/>
      <c r="P1066" s="316"/>
      <c r="Q1066" s="316">
        <v>42.1</v>
      </c>
      <c r="R1066" s="316">
        <v>42.1</v>
      </c>
      <c r="S1066" s="316">
        <v>42.1</v>
      </c>
      <c r="T1066" s="318">
        <v>3</v>
      </c>
      <c r="EF1066" s="16"/>
    </row>
    <row r="1067" spans="1:136" ht="71.400000000000006" customHeight="1" x14ac:dyDescent="0.25">
      <c r="A1067" s="449" t="s">
        <v>1181</v>
      </c>
      <c r="B1067" s="601" t="s">
        <v>1289</v>
      </c>
      <c r="C1067" s="569" t="s">
        <v>1219</v>
      </c>
      <c r="D1067" s="300" t="s">
        <v>1185</v>
      </c>
      <c r="E1067" s="301" t="s">
        <v>181</v>
      </c>
      <c r="F1067" s="301" t="s">
        <v>660</v>
      </c>
      <c r="G1067" s="301" t="s">
        <v>1186</v>
      </c>
      <c r="H1067" s="449" t="s">
        <v>491</v>
      </c>
      <c r="I1067" s="449" t="s">
        <v>303</v>
      </c>
      <c r="J1067" s="449" t="s">
        <v>1290</v>
      </c>
      <c r="K1067" s="449"/>
      <c r="L1067" s="449"/>
      <c r="M1067" s="471"/>
      <c r="N1067" s="471">
        <v>659.9</v>
      </c>
      <c r="O1067" s="471">
        <v>659.9</v>
      </c>
      <c r="P1067" s="471">
        <v>0</v>
      </c>
      <c r="Q1067" s="471">
        <v>488.4</v>
      </c>
      <c r="R1067" s="471"/>
      <c r="S1067" s="471"/>
      <c r="T1067" s="491"/>
      <c r="EF1067" s="16"/>
    </row>
    <row r="1068" spans="1:136" ht="79.8" customHeight="1" x14ac:dyDescent="0.25">
      <c r="A1068" s="451"/>
      <c r="B1068" s="601"/>
      <c r="C1068" s="570"/>
      <c r="D1068" s="366" t="s">
        <v>1291</v>
      </c>
      <c r="E1068" s="324" t="s">
        <v>178</v>
      </c>
      <c r="F1068" s="324" t="s">
        <v>1292</v>
      </c>
      <c r="G1068" s="303" t="s">
        <v>321</v>
      </c>
      <c r="H1068" s="451"/>
      <c r="I1068" s="451"/>
      <c r="J1068" s="451"/>
      <c r="K1068" s="451"/>
      <c r="L1068" s="451"/>
      <c r="M1068" s="472"/>
      <c r="N1068" s="472"/>
      <c r="O1068" s="472"/>
      <c r="P1068" s="472"/>
      <c r="Q1068" s="472"/>
      <c r="R1068" s="472"/>
      <c r="S1068" s="472"/>
      <c r="T1068" s="493"/>
      <c r="EF1068" s="16"/>
    </row>
    <row r="1069" spans="1:136" ht="34.200000000000003" customHeight="1" x14ac:dyDescent="0.25">
      <c r="A1069" s="587"/>
      <c r="B1069" s="576"/>
      <c r="C1069" s="553" t="s">
        <v>698</v>
      </c>
      <c r="D1069" s="553"/>
      <c r="E1069" s="553"/>
      <c r="F1069" s="553"/>
      <c r="G1069" s="553"/>
      <c r="H1069" s="309" t="s">
        <v>491</v>
      </c>
      <c r="I1069" s="309" t="s">
        <v>303</v>
      </c>
      <c r="J1069" s="309" t="s">
        <v>1290</v>
      </c>
      <c r="K1069" s="309" t="s">
        <v>65</v>
      </c>
      <c r="L1069" s="335"/>
      <c r="M1069" s="316"/>
      <c r="N1069" s="316">
        <v>659.9</v>
      </c>
      <c r="O1069" s="316">
        <v>659.9</v>
      </c>
      <c r="P1069" s="316"/>
      <c r="Q1069" s="316">
        <v>488.4</v>
      </c>
      <c r="R1069" s="316"/>
      <c r="S1069" s="316"/>
      <c r="T1069" s="302">
        <v>3</v>
      </c>
      <c r="EF1069" s="16"/>
    </row>
    <row r="1070" spans="1:136" ht="70.2" customHeight="1" x14ac:dyDescent="0.25">
      <c r="A1070" s="449" t="s">
        <v>1181</v>
      </c>
      <c r="B1070" s="601" t="s">
        <v>1293</v>
      </c>
      <c r="C1070" s="569" t="s">
        <v>1219</v>
      </c>
      <c r="D1070" s="300" t="s">
        <v>1185</v>
      </c>
      <c r="E1070" s="301" t="s">
        <v>181</v>
      </c>
      <c r="F1070" s="301" t="s">
        <v>660</v>
      </c>
      <c r="G1070" s="301" t="s">
        <v>1186</v>
      </c>
      <c r="H1070" s="449" t="s">
        <v>491</v>
      </c>
      <c r="I1070" s="449" t="s">
        <v>303</v>
      </c>
      <c r="J1070" s="449" t="s">
        <v>1290</v>
      </c>
      <c r="K1070" s="449"/>
      <c r="L1070" s="449"/>
      <c r="M1070" s="471"/>
      <c r="N1070" s="471">
        <v>282.8</v>
      </c>
      <c r="O1070" s="471">
        <v>282.8</v>
      </c>
      <c r="P1070" s="471">
        <v>0</v>
      </c>
      <c r="Q1070" s="471">
        <v>60</v>
      </c>
      <c r="R1070" s="471"/>
      <c r="S1070" s="471"/>
      <c r="T1070" s="491"/>
      <c r="EF1070" s="16"/>
    </row>
    <row r="1071" spans="1:136" ht="81.599999999999994" customHeight="1" x14ac:dyDescent="0.25">
      <c r="A1071" s="451"/>
      <c r="B1071" s="601"/>
      <c r="C1071" s="570"/>
      <c r="D1071" s="366" t="s">
        <v>1291</v>
      </c>
      <c r="E1071" s="324" t="s">
        <v>178</v>
      </c>
      <c r="F1071" s="324" t="s">
        <v>1292</v>
      </c>
      <c r="G1071" s="303" t="s">
        <v>321</v>
      </c>
      <c r="H1071" s="451"/>
      <c r="I1071" s="451"/>
      <c r="J1071" s="451"/>
      <c r="K1071" s="451"/>
      <c r="L1071" s="451"/>
      <c r="M1071" s="472"/>
      <c r="N1071" s="472"/>
      <c r="O1071" s="472"/>
      <c r="P1071" s="472"/>
      <c r="Q1071" s="472"/>
      <c r="R1071" s="472"/>
      <c r="S1071" s="472"/>
      <c r="T1071" s="493"/>
      <c r="EF1071" s="16"/>
    </row>
    <row r="1072" spans="1:136" ht="30.6" customHeight="1" x14ac:dyDescent="0.25">
      <c r="A1072" s="587"/>
      <c r="B1072" s="576"/>
      <c r="C1072" s="553" t="s">
        <v>698</v>
      </c>
      <c r="D1072" s="553"/>
      <c r="E1072" s="553"/>
      <c r="F1072" s="553"/>
      <c r="G1072" s="553"/>
      <c r="H1072" s="309" t="s">
        <v>491</v>
      </c>
      <c r="I1072" s="309" t="s">
        <v>303</v>
      </c>
      <c r="J1072" s="309" t="s">
        <v>1290</v>
      </c>
      <c r="K1072" s="309" t="s">
        <v>65</v>
      </c>
      <c r="L1072" s="335"/>
      <c r="M1072" s="316"/>
      <c r="N1072" s="316">
        <v>282.8</v>
      </c>
      <c r="O1072" s="316">
        <v>282.8</v>
      </c>
      <c r="P1072" s="316"/>
      <c r="Q1072" s="316">
        <v>60</v>
      </c>
      <c r="R1072" s="316"/>
      <c r="S1072" s="316"/>
      <c r="T1072" s="302">
        <v>3</v>
      </c>
      <c r="EF1072" s="16"/>
    </row>
    <row r="1073" spans="1:136" ht="69.599999999999994" customHeight="1" x14ac:dyDescent="0.25">
      <c r="A1073" s="495">
        <v>674</v>
      </c>
      <c r="B1073" s="530" t="s">
        <v>1294</v>
      </c>
      <c r="C1073" s="569" t="s">
        <v>1219</v>
      </c>
      <c r="D1073" s="300" t="s">
        <v>1185</v>
      </c>
      <c r="E1073" s="301" t="s">
        <v>181</v>
      </c>
      <c r="F1073" s="301" t="s">
        <v>660</v>
      </c>
      <c r="G1073" s="301" t="s">
        <v>1186</v>
      </c>
      <c r="H1073" s="449" t="s">
        <v>491</v>
      </c>
      <c r="I1073" s="449" t="s">
        <v>303</v>
      </c>
      <c r="J1073" s="449" t="s">
        <v>1295</v>
      </c>
      <c r="K1073" s="449"/>
      <c r="L1073" s="449"/>
      <c r="M1073" s="471"/>
      <c r="N1073" s="471">
        <v>104.7</v>
      </c>
      <c r="O1073" s="471">
        <v>104.7</v>
      </c>
      <c r="P1073" s="471">
        <v>661.7</v>
      </c>
      <c r="Q1073" s="471">
        <v>28.9</v>
      </c>
      <c r="R1073" s="471"/>
      <c r="S1073" s="471"/>
      <c r="T1073" s="491"/>
      <c r="EF1073" s="16"/>
    </row>
    <row r="1074" spans="1:136" ht="78" customHeight="1" x14ac:dyDescent="0.25">
      <c r="A1074" s="497"/>
      <c r="B1074" s="596"/>
      <c r="C1074" s="570"/>
      <c r="D1074" s="366" t="s">
        <v>1291</v>
      </c>
      <c r="E1074" s="324" t="s">
        <v>178</v>
      </c>
      <c r="F1074" s="324" t="s">
        <v>1292</v>
      </c>
      <c r="G1074" s="303" t="s">
        <v>321</v>
      </c>
      <c r="H1074" s="451"/>
      <c r="I1074" s="451"/>
      <c r="J1074" s="451"/>
      <c r="K1074" s="451"/>
      <c r="L1074" s="451"/>
      <c r="M1074" s="472"/>
      <c r="N1074" s="472"/>
      <c r="O1074" s="472"/>
      <c r="P1074" s="472"/>
      <c r="Q1074" s="472"/>
      <c r="R1074" s="472"/>
      <c r="S1074" s="472"/>
      <c r="T1074" s="493"/>
      <c r="EF1074" s="16"/>
    </row>
    <row r="1075" spans="1:136" ht="29.4" customHeight="1" x14ac:dyDescent="0.25">
      <c r="A1075" s="350"/>
      <c r="B1075" s="342"/>
      <c r="C1075" s="553" t="s">
        <v>698</v>
      </c>
      <c r="D1075" s="553"/>
      <c r="E1075" s="553"/>
      <c r="F1075" s="553"/>
      <c r="G1075" s="553"/>
      <c r="H1075" s="309" t="s">
        <v>491</v>
      </c>
      <c r="I1075" s="309" t="s">
        <v>303</v>
      </c>
      <c r="J1075" s="309" t="s">
        <v>1296</v>
      </c>
      <c r="K1075" s="309" t="s">
        <v>65</v>
      </c>
      <c r="L1075" s="335"/>
      <c r="M1075" s="316"/>
      <c r="N1075" s="316">
        <v>104.7</v>
      </c>
      <c r="O1075" s="316">
        <v>104.7</v>
      </c>
      <c r="P1075" s="316">
        <v>661.7</v>
      </c>
      <c r="Q1075" s="316">
        <v>28.9</v>
      </c>
      <c r="R1075" s="316"/>
      <c r="S1075" s="316"/>
      <c r="T1075" s="302">
        <v>3</v>
      </c>
      <c r="EF1075" s="16"/>
    </row>
    <row r="1076" spans="1:136" ht="66" x14ac:dyDescent="0.25">
      <c r="A1076" s="616">
        <v>674</v>
      </c>
      <c r="B1076" s="546" t="s">
        <v>1297</v>
      </c>
      <c r="C1076" s="569" t="s">
        <v>1298</v>
      </c>
      <c r="D1076" s="321" t="s">
        <v>1299</v>
      </c>
      <c r="E1076" s="323" t="s">
        <v>181</v>
      </c>
      <c r="F1076" s="323" t="s">
        <v>1300</v>
      </c>
      <c r="G1076" s="301" t="s">
        <v>183</v>
      </c>
      <c r="H1076" s="523" t="s">
        <v>491</v>
      </c>
      <c r="I1076" s="449" t="s">
        <v>303</v>
      </c>
      <c r="J1076" s="449" t="s">
        <v>1301</v>
      </c>
      <c r="K1076" s="449"/>
      <c r="L1076" s="449"/>
      <c r="M1076" s="471">
        <v>477.4</v>
      </c>
      <c r="N1076" s="471">
        <v>477.4</v>
      </c>
      <c r="O1076" s="471">
        <v>477.4</v>
      </c>
      <c r="P1076" s="471">
        <v>464.8</v>
      </c>
      <c r="Q1076" s="471">
        <v>465</v>
      </c>
      <c r="R1076" s="471">
        <v>464.8</v>
      </c>
      <c r="S1076" s="471">
        <v>464.8</v>
      </c>
      <c r="T1076" s="491"/>
      <c r="EF1076" s="16"/>
    </row>
    <row r="1077" spans="1:136" ht="76.8" customHeight="1" x14ac:dyDescent="0.25">
      <c r="A1077" s="574"/>
      <c r="B1077" s="546"/>
      <c r="C1077" s="580"/>
      <c r="D1077" s="330" t="s">
        <v>1374</v>
      </c>
      <c r="E1077" s="324" t="s">
        <v>178</v>
      </c>
      <c r="F1077" s="324" t="s">
        <v>660</v>
      </c>
      <c r="G1077" s="303" t="s">
        <v>1186</v>
      </c>
      <c r="H1077" s="525"/>
      <c r="I1077" s="451"/>
      <c r="J1077" s="451"/>
      <c r="K1077" s="451"/>
      <c r="L1077" s="451"/>
      <c r="M1077" s="472"/>
      <c r="N1077" s="472"/>
      <c r="O1077" s="472"/>
      <c r="P1077" s="563"/>
      <c r="Q1077" s="563"/>
      <c r="R1077" s="472"/>
      <c r="S1077" s="472"/>
      <c r="T1077" s="493"/>
      <c r="EF1077" s="16"/>
    </row>
    <row r="1078" spans="1:136" ht="27.6" x14ac:dyDescent="0.25">
      <c r="A1078" s="358"/>
      <c r="B1078" s="359"/>
      <c r="C1078" s="553" t="s">
        <v>698</v>
      </c>
      <c r="D1078" s="553"/>
      <c r="E1078" s="553"/>
      <c r="F1078" s="553"/>
      <c r="G1078" s="553"/>
      <c r="H1078" s="309" t="s">
        <v>491</v>
      </c>
      <c r="I1078" s="309" t="s">
        <v>303</v>
      </c>
      <c r="J1078" s="309" t="s">
        <v>1301</v>
      </c>
      <c r="K1078" s="309" t="s">
        <v>65</v>
      </c>
      <c r="L1078" s="309"/>
      <c r="M1078" s="316">
        <v>477.4</v>
      </c>
      <c r="N1078" s="316">
        <v>477.4</v>
      </c>
      <c r="O1078" s="316">
        <v>477.4</v>
      </c>
      <c r="P1078" s="316">
        <v>464.8</v>
      </c>
      <c r="Q1078" s="316">
        <v>465</v>
      </c>
      <c r="R1078" s="316">
        <v>464.8</v>
      </c>
      <c r="S1078" s="316">
        <v>464.8</v>
      </c>
      <c r="T1078" s="318">
        <v>3</v>
      </c>
      <c r="EF1078" s="16"/>
    </row>
    <row r="1079" spans="1:136" ht="66" customHeight="1" x14ac:dyDescent="0.25">
      <c r="A1079" s="546">
        <v>674</v>
      </c>
      <c r="B1079" s="495" t="s">
        <v>1302</v>
      </c>
      <c r="C1079" s="554" t="s">
        <v>1303</v>
      </c>
      <c r="D1079" s="300" t="s">
        <v>1185</v>
      </c>
      <c r="E1079" s="301" t="s">
        <v>181</v>
      </c>
      <c r="F1079" s="301" t="s">
        <v>660</v>
      </c>
      <c r="G1079" s="301" t="s">
        <v>1186</v>
      </c>
      <c r="H1079" s="449" t="s">
        <v>491</v>
      </c>
      <c r="I1079" s="449" t="s">
        <v>303</v>
      </c>
      <c r="J1079" s="449" t="s">
        <v>1304</v>
      </c>
      <c r="K1079" s="449"/>
      <c r="L1079" s="449"/>
      <c r="M1079" s="471">
        <v>48287.1</v>
      </c>
      <c r="N1079" s="471">
        <v>49482.6</v>
      </c>
      <c r="O1079" s="471">
        <v>49482.6</v>
      </c>
      <c r="P1079" s="471">
        <v>52096.2</v>
      </c>
      <c r="Q1079" s="471">
        <v>49259.8</v>
      </c>
      <c r="R1079" s="471">
        <v>30207</v>
      </c>
      <c r="S1079" s="471">
        <v>27267.4</v>
      </c>
      <c r="T1079" s="491"/>
      <c r="EF1079" s="16"/>
    </row>
    <row r="1080" spans="1:136" ht="78" customHeight="1" x14ac:dyDescent="0.25">
      <c r="A1080" s="546"/>
      <c r="B1080" s="496"/>
      <c r="C1080" s="555"/>
      <c r="D1080" s="308" t="s">
        <v>1198</v>
      </c>
      <c r="E1080" s="311" t="s">
        <v>178</v>
      </c>
      <c r="F1080" s="314">
        <v>41639</v>
      </c>
      <c r="G1080" s="311" t="s">
        <v>321</v>
      </c>
      <c r="H1080" s="450"/>
      <c r="I1080" s="450"/>
      <c r="J1080" s="450"/>
      <c r="K1080" s="450"/>
      <c r="L1080" s="450"/>
      <c r="M1080" s="490"/>
      <c r="N1080" s="490"/>
      <c r="O1080" s="490"/>
      <c r="P1080" s="562"/>
      <c r="Q1080" s="562"/>
      <c r="R1080" s="490"/>
      <c r="S1080" s="490"/>
      <c r="T1080" s="492"/>
      <c r="EF1080" s="16"/>
    </row>
    <row r="1081" spans="1:136" ht="63.6" customHeight="1" x14ac:dyDescent="0.25">
      <c r="A1081" s="546"/>
      <c r="B1081" s="497"/>
      <c r="C1081" s="577"/>
      <c r="D1081" s="304" t="s">
        <v>1305</v>
      </c>
      <c r="E1081" s="312" t="s">
        <v>178</v>
      </c>
      <c r="F1081" s="307">
        <v>41719</v>
      </c>
      <c r="G1081" s="312" t="s">
        <v>321</v>
      </c>
      <c r="H1081" s="451"/>
      <c r="I1081" s="451"/>
      <c r="J1081" s="451"/>
      <c r="K1081" s="451"/>
      <c r="L1081" s="451"/>
      <c r="M1081" s="472"/>
      <c r="N1081" s="472"/>
      <c r="O1081" s="472"/>
      <c r="P1081" s="563"/>
      <c r="Q1081" s="563"/>
      <c r="R1081" s="472"/>
      <c r="S1081" s="472"/>
      <c r="T1081" s="493"/>
      <c r="EF1081" s="16"/>
    </row>
    <row r="1082" spans="1:136" ht="27.6" x14ac:dyDescent="0.25">
      <c r="A1082" s="350"/>
      <c r="B1082" s="342"/>
      <c r="C1082" s="588" t="s">
        <v>699</v>
      </c>
      <c r="D1082" s="589"/>
      <c r="E1082" s="589"/>
      <c r="F1082" s="589"/>
      <c r="G1082" s="590"/>
      <c r="H1082" s="309" t="s">
        <v>491</v>
      </c>
      <c r="I1082" s="309" t="s">
        <v>303</v>
      </c>
      <c r="J1082" s="309" t="s">
        <v>1304</v>
      </c>
      <c r="K1082" s="309" t="s">
        <v>690</v>
      </c>
      <c r="L1082" s="309"/>
      <c r="M1082" s="316">
        <v>48287.1</v>
      </c>
      <c r="N1082" s="316">
        <v>49482.6</v>
      </c>
      <c r="O1082" s="316">
        <v>49482.6</v>
      </c>
      <c r="P1082" s="316">
        <v>52096.2</v>
      </c>
      <c r="Q1082" s="299">
        <v>49259.8</v>
      </c>
      <c r="R1082" s="299">
        <v>30207</v>
      </c>
      <c r="S1082" s="299">
        <v>27267.4</v>
      </c>
      <c r="T1082" s="302">
        <v>3</v>
      </c>
      <c r="EF1082" s="16"/>
    </row>
    <row r="1083" spans="1:136" ht="75.599999999999994" customHeight="1" x14ac:dyDescent="0.25">
      <c r="A1083" s="546">
        <v>674</v>
      </c>
      <c r="B1083" s="530" t="s">
        <v>1306</v>
      </c>
      <c r="C1083" s="554" t="s">
        <v>1303</v>
      </c>
      <c r="D1083" s="300" t="s">
        <v>1185</v>
      </c>
      <c r="E1083" s="301" t="s">
        <v>181</v>
      </c>
      <c r="F1083" s="301" t="s">
        <v>660</v>
      </c>
      <c r="G1083" s="301" t="s">
        <v>1186</v>
      </c>
      <c r="H1083" s="449" t="s">
        <v>491</v>
      </c>
      <c r="I1083" s="449" t="s">
        <v>303</v>
      </c>
      <c r="J1083" s="449" t="s">
        <v>1304</v>
      </c>
      <c r="K1083" s="449"/>
      <c r="L1083" s="449"/>
      <c r="M1083" s="471">
        <v>3336.5</v>
      </c>
      <c r="N1083" s="471">
        <v>10076.6</v>
      </c>
      <c r="O1083" s="471">
        <v>10076.6</v>
      </c>
      <c r="P1083" s="471">
        <v>8830.9</v>
      </c>
      <c r="Q1083" s="471">
        <v>1404.4</v>
      </c>
      <c r="R1083" s="471">
        <v>0</v>
      </c>
      <c r="S1083" s="471"/>
      <c r="T1083" s="491"/>
      <c r="EF1083" s="16"/>
    </row>
    <row r="1084" spans="1:136" ht="88.2" customHeight="1" x14ac:dyDescent="0.25">
      <c r="A1084" s="546"/>
      <c r="B1084" s="475"/>
      <c r="C1084" s="555"/>
      <c r="D1084" s="308" t="s">
        <v>1198</v>
      </c>
      <c r="E1084" s="311" t="s">
        <v>178</v>
      </c>
      <c r="F1084" s="314">
        <v>41639</v>
      </c>
      <c r="G1084" s="311" t="s">
        <v>321</v>
      </c>
      <c r="H1084" s="450"/>
      <c r="I1084" s="450"/>
      <c r="J1084" s="450"/>
      <c r="K1084" s="450"/>
      <c r="L1084" s="450"/>
      <c r="M1084" s="490"/>
      <c r="N1084" s="490"/>
      <c r="O1084" s="490"/>
      <c r="P1084" s="562"/>
      <c r="Q1084" s="562"/>
      <c r="R1084" s="490"/>
      <c r="S1084" s="490"/>
      <c r="T1084" s="492"/>
      <c r="EF1084" s="16"/>
    </row>
    <row r="1085" spans="1:136" ht="61.8" customHeight="1" x14ac:dyDescent="0.25">
      <c r="A1085" s="546"/>
      <c r="B1085" s="476"/>
      <c r="C1085" s="577"/>
      <c r="D1085" s="304" t="s">
        <v>1305</v>
      </c>
      <c r="E1085" s="312" t="s">
        <v>178</v>
      </c>
      <c r="F1085" s="307">
        <v>41719</v>
      </c>
      <c r="G1085" s="312" t="s">
        <v>321</v>
      </c>
      <c r="H1085" s="451"/>
      <c r="I1085" s="451"/>
      <c r="J1085" s="451"/>
      <c r="K1085" s="451"/>
      <c r="L1085" s="451"/>
      <c r="M1085" s="472"/>
      <c r="N1085" s="472"/>
      <c r="O1085" s="472"/>
      <c r="P1085" s="563"/>
      <c r="Q1085" s="563"/>
      <c r="R1085" s="472"/>
      <c r="S1085" s="472"/>
      <c r="T1085" s="493"/>
      <c r="EF1085" s="16"/>
    </row>
    <row r="1086" spans="1:136" ht="27.6" x14ac:dyDescent="0.25">
      <c r="A1086" s="358"/>
      <c r="B1086" s="359"/>
      <c r="C1086" s="553" t="s">
        <v>698</v>
      </c>
      <c r="D1086" s="553"/>
      <c r="E1086" s="553"/>
      <c r="F1086" s="553"/>
      <c r="G1086" s="553"/>
      <c r="H1086" s="309" t="s">
        <v>1189</v>
      </c>
      <c r="I1086" s="309" t="s">
        <v>1279</v>
      </c>
      <c r="J1086" s="309" t="s">
        <v>1304</v>
      </c>
      <c r="K1086" s="309" t="s">
        <v>65</v>
      </c>
      <c r="L1086" s="309"/>
      <c r="M1086" s="316">
        <v>3336.5</v>
      </c>
      <c r="N1086" s="316">
        <v>10076.6</v>
      </c>
      <c r="O1086" s="316">
        <v>10076.6</v>
      </c>
      <c r="P1086" s="316">
        <v>8830.9</v>
      </c>
      <c r="Q1086" s="316">
        <v>1404.4</v>
      </c>
      <c r="R1086" s="316"/>
      <c r="S1086" s="316"/>
      <c r="T1086" s="318">
        <v>3</v>
      </c>
      <c r="EF1086" s="16"/>
    </row>
    <row r="1087" spans="1:136" ht="69.599999999999994" customHeight="1" x14ac:dyDescent="0.25">
      <c r="A1087" s="449" t="s">
        <v>1181</v>
      </c>
      <c r="B1087" s="449" t="s">
        <v>1307</v>
      </c>
      <c r="C1087" s="554" t="s">
        <v>1308</v>
      </c>
      <c r="D1087" s="300" t="s">
        <v>1185</v>
      </c>
      <c r="E1087" s="301" t="s">
        <v>181</v>
      </c>
      <c r="F1087" s="301" t="s">
        <v>660</v>
      </c>
      <c r="G1087" s="301" t="s">
        <v>1186</v>
      </c>
      <c r="H1087" s="449" t="s">
        <v>491</v>
      </c>
      <c r="I1087" s="449" t="s">
        <v>491</v>
      </c>
      <c r="J1087" s="449" t="s">
        <v>1309</v>
      </c>
      <c r="K1087" s="449"/>
      <c r="L1087" s="449"/>
      <c r="M1087" s="471">
        <v>716</v>
      </c>
      <c r="N1087" s="471">
        <v>1105</v>
      </c>
      <c r="O1087" s="471">
        <v>1105</v>
      </c>
      <c r="P1087" s="471"/>
      <c r="Q1087" s="471"/>
      <c r="R1087" s="471"/>
      <c r="S1087" s="471"/>
      <c r="T1087" s="491"/>
      <c r="EF1087" s="16"/>
    </row>
    <row r="1088" spans="1:136" ht="58.8" x14ac:dyDescent="0.25">
      <c r="A1088" s="451"/>
      <c r="B1088" s="451"/>
      <c r="C1088" s="577"/>
      <c r="D1088" s="322" t="s">
        <v>1310</v>
      </c>
      <c r="E1088" s="324" t="s">
        <v>178</v>
      </c>
      <c r="F1088" s="324" t="s">
        <v>1311</v>
      </c>
      <c r="G1088" s="303" t="s">
        <v>1312</v>
      </c>
      <c r="H1088" s="451"/>
      <c r="I1088" s="451"/>
      <c r="J1088" s="451"/>
      <c r="K1088" s="451"/>
      <c r="L1088" s="451"/>
      <c r="M1088" s="472"/>
      <c r="N1088" s="472"/>
      <c r="O1088" s="472"/>
      <c r="P1088" s="472"/>
      <c r="Q1088" s="472"/>
      <c r="R1088" s="472"/>
      <c r="S1088" s="472"/>
      <c r="T1088" s="493"/>
      <c r="EF1088" s="16"/>
    </row>
    <row r="1089" spans="1:136" ht="27" customHeight="1" x14ac:dyDescent="0.25">
      <c r="A1089" s="340"/>
      <c r="B1089" s="335"/>
      <c r="C1089" s="553" t="s">
        <v>698</v>
      </c>
      <c r="D1089" s="553"/>
      <c r="E1089" s="553"/>
      <c r="F1089" s="553"/>
      <c r="G1089" s="553"/>
      <c r="H1089" s="309" t="s">
        <v>491</v>
      </c>
      <c r="I1089" s="309" t="s">
        <v>491</v>
      </c>
      <c r="J1089" s="309" t="s">
        <v>1309</v>
      </c>
      <c r="K1089" s="309" t="s">
        <v>65</v>
      </c>
      <c r="L1089" s="309"/>
      <c r="M1089" s="316">
        <v>716</v>
      </c>
      <c r="N1089" s="316">
        <v>1105</v>
      </c>
      <c r="O1089" s="316">
        <v>1105</v>
      </c>
      <c r="P1089" s="316"/>
      <c r="Q1089" s="316"/>
      <c r="R1089" s="316"/>
      <c r="S1089" s="316"/>
      <c r="T1089" s="318">
        <v>3</v>
      </c>
      <c r="EF1089" s="16"/>
    </row>
    <row r="1090" spans="1:136" ht="52.8" x14ac:dyDescent="0.25">
      <c r="A1090" s="514" t="s">
        <v>1181</v>
      </c>
      <c r="B1090" s="514" t="s">
        <v>1313</v>
      </c>
      <c r="C1090" s="569" t="s">
        <v>1308</v>
      </c>
      <c r="D1090" s="300" t="s">
        <v>1185</v>
      </c>
      <c r="E1090" s="301" t="s">
        <v>181</v>
      </c>
      <c r="F1090" s="301" t="s">
        <v>660</v>
      </c>
      <c r="G1090" s="301" t="s">
        <v>1186</v>
      </c>
      <c r="H1090" s="449" t="s">
        <v>491</v>
      </c>
      <c r="I1090" s="449" t="s">
        <v>491</v>
      </c>
      <c r="J1090" s="449" t="s">
        <v>1314</v>
      </c>
      <c r="K1090" s="449"/>
      <c r="L1090" s="449"/>
      <c r="M1090" s="471">
        <v>270</v>
      </c>
      <c r="N1090" s="471">
        <v>270</v>
      </c>
      <c r="O1090" s="471">
        <v>270</v>
      </c>
      <c r="P1090" s="471"/>
      <c r="Q1090" s="471"/>
      <c r="R1090" s="471"/>
      <c r="S1090" s="471"/>
      <c r="T1090" s="491"/>
      <c r="EF1090" s="16"/>
    </row>
    <row r="1091" spans="1:136" ht="61.8" customHeight="1" x14ac:dyDescent="0.25">
      <c r="A1091" s="514"/>
      <c r="B1091" s="514"/>
      <c r="C1091" s="570"/>
      <c r="D1091" s="322" t="s">
        <v>1310</v>
      </c>
      <c r="E1091" s="324" t="s">
        <v>178</v>
      </c>
      <c r="F1091" s="324" t="s">
        <v>1311</v>
      </c>
      <c r="G1091" s="303" t="s">
        <v>1312</v>
      </c>
      <c r="H1091" s="451"/>
      <c r="I1091" s="451"/>
      <c r="J1091" s="451"/>
      <c r="K1091" s="451"/>
      <c r="L1091" s="451"/>
      <c r="M1091" s="472"/>
      <c r="N1091" s="472"/>
      <c r="O1091" s="472"/>
      <c r="P1091" s="563"/>
      <c r="Q1091" s="563"/>
      <c r="R1091" s="472"/>
      <c r="S1091" s="472"/>
      <c r="T1091" s="493"/>
      <c r="EF1091" s="16"/>
    </row>
    <row r="1092" spans="1:136" ht="30.6" customHeight="1" x14ac:dyDescent="0.25">
      <c r="A1092" s="340"/>
      <c r="B1092" s="335"/>
      <c r="C1092" s="553" t="s">
        <v>698</v>
      </c>
      <c r="D1092" s="553"/>
      <c r="E1092" s="553"/>
      <c r="F1092" s="553"/>
      <c r="G1092" s="553"/>
      <c r="H1092" s="309"/>
      <c r="I1092" s="309"/>
      <c r="J1092" s="309" t="s">
        <v>1314</v>
      </c>
      <c r="K1092" s="309" t="s">
        <v>65</v>
      </c>
      <c r="L1092" s="309"/>
      <c r="M1092" s="316">
        <v>270</v>
      </c>
      <c r="N1092" s="316">
        <v>270</v>
      </c>
      <c r="O1092" s="316">
        <v>270</v>
      </c>
      <c r="P1092" s="316"/>
      <c r="Q1092" s="316"/>
      <c r="R1092" s="316"/>
      <c r="S1092" s="316"/>
      <c r="T1092" s="318">
        <v>3</v>
      </c>
      <c r="EF1092" s="16"/>
    </row>
    <row r="1093" spans="1:136" ht="79.8" customHeight="1" x14ac:dyDescent="0.25">
      <c r="A1093" s="514" t="s">
        <v>1181</v>
      </c>
      <c r="B1093" s="449" t="s">
        <v>878</v>
      </c>
      <c r="C1093" s="591" t="s">
        <v>1315</v>
      </c>
      <c r="D1093" s="321" t="s">
        <v>1316</v>
      </c>
      <c r="E1093" s="326" t="s">
        <v>178</v>
      </c>
      <c r="F1093" s="329">
        <v>41719</v>
      </c>
      <c r="G1093" s="310" t="s">
        <v>321</v>
      </c>
      <c r="H1093" s="523" t="s">
        <v>491</v>
      </c>
      <c r="I1093" s="449" t="s">
        <v>138</v>
      </c>
      <c r="J1093" s="449" t="s">
        <v>1317</v>
      </c>
      <c r="K1093" s="449"/>
      <c r="L1093" s="449"/>
      <c r="M1093" s="571">
        <v>1440</v>
      </c>
      <c r="N1093" s="571">
        <v>1782.59934</v>
      </c>
      <c r="O1093" s="571">
        <v>1782.6</v>
      </c>
      <c r="P1093" s="571">
        <v>1882.8</v>
      </c>
      <c r="Q1093" s="571">
        <v>1810.7</v>
      </c>
      <c r="R1093" s="571">
        <v>1810.7</v>
      </c>
      <c r="S1093" s="571">
        <v>1810.7</v>
      </c>
      <c r="T1093" s="491"/>
      <c r="EF1093" s="16"/>
    </row>
    <row r="1094" spans="1:136" ht="73.8" customHeight="1" x14ac:dyDescent="0.25">
      <c r="A1094" s="514"/>
      <c r="B1094" s="497"/>
      <c r="C1094" s="600"/>
      <c r="D1094" s="330" t="s">
        <v>1185</v>
      </c>
      <c r="E1094" s="324" t="s">
        <v>181</v>
      </c>
      <c r="F1094" s="324" t="s">
        <v>660</v>
      </c>
      <c r="G1094" s="303" t="s">
        <v>1186</v>
      </c>
      <c r="H1094" s="525"/>
      <c r="I1094" s="451"/>
      <c r="J1094" s="451"/>
      <c r="K1094" s="451"/>
      <c r="L1094" s="451"/>
      <c r="M1094" s="572"/>
      <c r="N1094" s="572"/>
      <c r="O1094" s="572"/>
      <c r="P1094" s="585"/>
      <c r="Q1094" s="585"/>
      <c r="R1094" s="585"/>
      <c r="S1094" s="585"/>
      <c r="T1094" s="493"/>
      <c r="EF1094" s="16"/>
    </row>
    <row r="1095" spans="1:136" ht="29.4" customHeight="1" x14ac:dyDescent="0.25">
      <c r="A1095" s="360"/>
      <c r="B1095" s="361"/>
      <c r="C1095" s="477" t="s">
        <v>576</v>
      </c>
      <c r="D1095" s="500"/>
      <c r="E1095" s="500"/>
      <c r="F1095" s="500"/>
      <c r="G1095" s="599"/>
      <c r="H1095" s="335" t="s">
        <v>491</v>
      </c>
      <c r="I1095" s="309" t="s">
        <v>138</v>
      </c>
      <c r="J1095" s="309" t="s">
        <v>1317</v>
      </c>
      <c r="K1095" s="309" t="s">
        <v>410</v>
      </c>
      <c r="L1095" s="309"/>
      <c r="M1095" s="313">
        <v>1106</v>
      </c>
      <c r="N1095" s="313">
        <v>1293.9449999999999</v>
      </c>
      <c r="O1095" s="313">
        <v>1293.9449999999999</v>
      </c>
      <c r="P1095" s="313">
        <v>1350.4</v>
      </c>
      <c r="Q1095" s="313">
        <v>1390.7</v>
      </c>
      <c r="R1095" s="313">
        <v>1390.7</v>
      </c>
      <c r="S1095" s="313">
        <v>1390.7</v>
      </c>
      <c r="T1095" s="318">
        <v>1</v>
      </c>
      <c r="EF1095" s="16"/>
    </row>
    <row r="1096" spans="1:136" ht="31.2" customHeight="1" x14ac:dyDescent="0.25">
      <c r="A1096" s="360"/>
      <c r="B1096" s="361"/>
      <c r="C1096" s="477" t="s">
        <v>573</v>
      </c>
      <c r="D1096" s="478"/>
      <c r="E1096" s="478"/>
      <c r="F1096" s="478"/>
      <c r="G1096" s="479"/>
      <c r="H1096" s="335" t="s">
        <v>1189</v>
      </c>
      <c r="I1096" s="309" t="s">
        <v>138</v>
      </c>
      <c r="J1096" s="309" t="s">
        <v>1317</v>
      </c>
      <c r="K1096" s="309" t="s">
        <v>86</v>
      </c>
      <c r="L1096" s="309"/>
      <c r="M1096" s="313">
        <v>334</v>
      </c>
      <c r="N1096" s="313">
        <v>407.69099999999997</v>
      </c>
      <c r="O1096" s="313">
        <v>407.69166000000001</v>
      </c>
      <c r="P1096" s="313">
        <v>398.8</v>
      </c>
      <c r="Q1096" s="313">
        <v>420</v>
      </c>
      <c r="R1096" s="313">
        <v>420</v>
      </c>
      <c r="S1096" s="313">
        <v>420</v>
      </c>
      <c r="T1096" s="318">
        <v>1</v>
      </c>
      <c r="EF1096" s="16"/>
    </row>
    <row r="1097" spans="1:136" ht="27.6" customHeight="1" x14ac:dyDescent="0.25">
      <c r="A1097" s="360"/>
      <c r="B1097" s="361"/>
      <c r="C1097" s="477" t="s">
        <v>444</v>
      </c>
      <c r="D1097" s="559"/>
      <c r="E1097" s="559"/>
      <c r="F1097" s="559"/>
      <c r="G1097" s="560"/>
      <c r="H1097" s="335" t="s">
        <v>491</v>
      </c>
      <c r="I1097" s="309" t="s">
        <v>138</v>
      </c>
      <c r="J1097" s="309" t="s">
        <v>1318</v>
      </c>
      <c r="K1097" s="309" t="s">
        <v>409</v>
      </c>
      <c r="L1097" s="309"/>
      <c r="M1097" s="313"/>
      <c r="N1097" s="313">
        <v>80.910060000000001</v>
      </c>
      <c r="O1097" s="313">
        <v>80.910060000000001</v>
      </c>
      <c r="P1097" s="313">
        <v>132.6</v>
      </c>
      <c r="Q1097" s="313"/>
      <c r="R1097" s="313"/>
      <c r="S1097" s="313"/>
      <c r="T1097" s="318">
        <v>2</v>
      </c>
      <c r="EF1097" s="16"/>
    </row>
    <row r="1098" spans="1:136" ht="31.2" customHeight="1" x14ac:dyDescent="0.25">
      <c r="A1098" s="360"/>
      <c r="B1098" s="361"/>
      <c r="C1098" s="477" t="s">
        <v>585</v>
      </c>
      <c r="D1098" s="559"/>
      <c r="E1098" s="559"/>
      <c r="F1098" s="559"/>
      <c r="G1098" s="560"/>
      <c r="H1098" s="335" t="s">
        <v>491</v>
      </c>
      <c r="I1098" s="309" t="s">
        <v>138</v>
      </c>
      <c r="J1098" s="309" t="s">
        <v>1319</v>
      </c>
      <c r="K1098" s="309" t="s">
        <v>780</v>
      </c>
      <c r="L1098" s="309"/>
      <c r="M1098" s="313"/>
      <c r="N1098" s="313">
        <v>5.3280000000000001E-2</v>
      </c>
      <c r="O1098" s="313">
        <v>5.3280000000000001E-2</v>
      </c>
      <c r="P1098" s="313">
        <v>1</v>
      </c>
      <c r="Q1098" s="313"/>
      <c r="R1098" s="313"/>
      <c r="S1098" s="313"/>
      <c r="T1098" s="318">
        <v>2</v>
      </c>
      <c r="EF1098" s="16"/>
    </row>
    <row r="1099" spans="1:136" ht="79.2" customHeight="1" x14ac:dyDescent="0.25">
      <c r="A1099" s="595">
        <v>674</v>
      </c>
      <c r="B1099" s="523" t="s">
        <v>1323</v>
      </c>
      <c r="C1099" s="582" t="s">
        <v>1324</v>
      </c>
      <c r="D1099" s="320" t="s">
        <v>1325</v>
      </c>
      <c r="E1099" s="326" t="s">
        <v>178</v>
      </c>
      <c r="F1099" s="329">
        <v>41640</v>
      </c>
      <c r="G1099" s="310" t="s">
        <v>321</v>
      </c>
      <c r="H1099" s="449" t="s">
        <v>491</v>
      </c>
      <c r="I1099" s="449" t="s">
        <v>138</v>
      </c>
      <c r="J1099" s="449" t="s">
        <v>1326</v>
      </c>
      <c r="K1099" s="449"/>
      <c r="L1099" s="449"/>
      <c r="M1099" s="471">
        <v>9218.1000000000022</v>
      </c>
      <c r="N1099" s="471">
        <v>10113.897960000002</v>
      </c>
      <c r="O1099" s="471">
        <v>10113.9</v>
      </c>
      <c r="P1099" s="471">
        <v>10247.300000000001</v>
      </c>
      <c r="Q1099" s="471">
        <v>10711.6</v>
      </c>
      <c r="R1099" s="471">
        <v>8441.6</v>
      </c>
      <c r="S1099" s="471">
        <v>8441.6</v>
      </c>
      <c r="T1099" s="491"/>
      <c r="EF1099" s="16"/>
    </row>
    <row r="1100" spans="1:136" ht="72" customHeight="1" x14ac:dyDescent="0.25">
      <c r="A1100" s="595"/>
      <c r="B1100" s="596"/>
      <c r="C1100" s="583"/>
      <c r="D1100" s="330" t="s">
        <v>1185</v>
      </c>
      <c r="E1100" s="324" t="s">
        <v>181</v>
      </c>
      <c r="F1100" s="324" t="s">
        <v>660</v>
      </c>
      <c r="G1100" s="303" t="s">
        <v>1186</v>
      </c>
      <c r="H1100" s="451"/>
      <c r="I1100" s="451"/>
      <c r="J1100" s="451"/>
      <c r="K1100" s="451"/>
      <c r="L1100" s="451"/>
      <c r="M1100" s="472"/>
      <c r="N1100" s="472"/>
      <c r="O1100" s="472"/>
      <c r="P1100" s="563"/>
      <c r="Q1100" s="563"/>
      <c r="R1100" s="563"/>
      <c r="S1100" s="563"/>
      <c r="T1100" s="493"/>
      <c r="EF1100" s="16"/>
    </row>
    <row r="1101" spans="1:136" ht="27.6" x14ac:dyDescent="0.25">
      <c r="A1101" s="612"/>
      <c r="B1101" s="564"/>
      <c r="C1101" s="588" t="s">
        <v>1327</v>
      </c>
      <c r="D1101" s="597"/>
      <c r="E1101" s="597"/>
      <c r="F1101" s="597"/>
      <c r="G1101" s="598"/>
      <c r="H1101" s="309" t="s">
        <v>491</v>
      </c>
      <c r="I1101" s="309" t="s">
        <v>138</v>
      </c>
      <c r="J1101" s="309" t="s">
        <v>1326</v>
      </c>
      <c r="K1101" s="309" t="s">
        <v>622</v>
      </c>
      <c r="L1101" s="309"/>
      <c r="M1101" s="316">
        <v>5667.5</v>
      </c>
      <c r="N1101" s="316">
        <v>6450.0630000000001</v>
      </c>
      <c r="O1101" s="316">
        <v>6450.0636699999995</v>
      </c>
      <c r="P1101" s="316">
        <v>6679.5</v>
      </c>
      <c r="Q1101" s="316">
        <v>6952.9</v>
      </c>
      <c r="R1101" s="316">
        <v>6246.6</v>
      </c>
      <c r="S1101" s="316">
        <v>6246.6</v>
      </c>
      <c r="T1101" s="318">
        <v>1</v>
      </c>
      <c r="EF1101" s="16"/>
    </row>
    <row r="1102" spans="1:136" ht="27.6" x14ac:dyDescent="0.25">
      <c r="A1102" s="584"/>
      <c r="B1102" s="565"/>
      <c r="C1102" s="588" t="s">
        <v>1328</v>
      </c>
      <c r="D1102" s="559"/>
      <c r="E1102" s="559"/>
      <c r="F1102" s="559"/>
      <c r="G1102" s="560"/>
      <c r="H1102" s="309" t="s">
        <v>491</v>
      </c>
      <c r="I1102" s="309" t="s">
        <v>138</v>
      </c>
      <c r="J1102" s="309" t="s">
        <v>1326</v>
      </c>
      <c r="K1102" s="309" t="s">
        <v>566</v>
      </c>
      <c r="L1102" s="309"/>
      <c r="M1102" s="316">
        <v>1711.6</v>
      </c>
      <c r="N1102" s="316">
        <v>1915.86</v>
      </c>
      <c r="O1102" s="316">
        <v>1915.86088</v>
      </c>
      <c r="P1102" s="316">
        <v>1981</v>
      </c>
      <c r="Q1102" s="316">
        <v>2099.8000000000002</v>
      </c>
      <c r="R1102" s="316">
        <v>1886.5</v>
      </c>
      <c r="S1102" s="316">
        <v>1886.5</v>
      </c>
      <c r="T1102" s="318">
        <v>1</v>
      </c>
      <c r="EF1102" s="16"/>
    </row>
    <row r="1103" spans="1:136" ht="27.6" x14ac:dyDescent="0.25">
      <c r="A1103" s="584"/>
      <c r="B1103" s="565"/>
      <c r="C1103" s="588" t="s">
        <v>1329</v>
      </c>
      <c r="D1103" s="589"/>
      <c r="E1103" s="589"/>
      <c r="F1103" s="589"/>
      <c r="G1103" s="590"/>
      <c r="H1103" s="309" t="s">
        <v>491</v>
      </c>
      <c r="I1103" s="309" t="s">
        <v>138</v>
      </c>
      <c r="J1103" s="309" t="s">
        <v>1326</v>
      </c>
      <c r="K1103" s="309" t="s">
        <v>623</v>
      </c>
      <c r="L1103" s="309"/>
      <c r="M1103" s="316">
        <v>1671.2</v>
      </c>
      <c r="N1103" s="316">
        <v>1627.42596</v>
      </c>
      <c r="O1103" s="316">
        <v>1627.42596</v>
      </c>
      <c r="P1103" s="316">
        <v>1540.5</v>
      </c>
      <c r="Q1103" s="316">
        <v>1603.9</v>
      </c>
      <c r="R1103" s="316">
        <v>253.5</v>
      </c>
      <c r="S1103" s="316">
        <v>253.5</v>
      </c>
      <c r="T1103" s="318">
        <v>2</v>
      </c>
      <c r="EF1103" s="16"/>
    </row>
    <row r="1104" spans="1:136" ht="27.6" x14ac:dyDescent="0.25">
      <c r="A1104" s="584"/>
      <c r="B1104" s="565"/>
      <c r="C1104" s="588" t="s">
        <v>444</v>
      </c>
      <c r="D1104" s="589"/>
      <c r="E1104" s="589"/>
      <c r="F1104" s="589"/>
      <c r="G1104" s="590"/>
      <c r="H1104" s="309" t="s">
        <v>491</v>
      </c>
      <c r="I1104" s="309" t="s">
        <v>138</v>
      </c>
      <c r="J1104" s="309" t="s">
        <v>1326</v>
      </c>
      <c r="K1104" s="309" t="s">
        <v>409</v>
      </c>
      <c r="L1104" s="309"/>
      <c r="M1104" s="316">
        <v>161.69999999999999</v>
      </c>
      <c r="N1104" s="316">
        <v>115.4</v>
      </c>
      <c r="O1104" s="316">
        <v>115.4</v>
      </c>
      <c r="P1104" s="316">
        <v>40.200000000000003</v>
      </c>
      <c r="Q1104" s="316">
        <v>48.9</v>
      </c>
      <c r="R1104" s="316">
        <v>48.9</v>
      </c>
      <c r="S1104" s="316">
        <v>48.9</v>
      </c>
      <c r="T1104" s="318">
        <v>2</v>
      </c>
      <c r="EF1104" s="16"/>
    </row>
    <row r="1105" spans="1:136" ht="27.6" x14ac:dyDescent="0.25">
      <c r="A1105" s="584"/>
      <c r="B1105" s="565"/>
      <c r="C1105" s="507" t="s">
        <v>674</v>
      </c>
      <c r="D1105" s="507"/>
      <c r="E1105" s="507"/>
      <c r="F1105" s="507"/>
      <c r="G1105" s="507"/>
      <c r="H1105" s="309" t="s">
        <v>491</v>
      </c>
      <c r="I1105" s="309" t="s">
        <v>138</v>
      </c>
      <c r="J1105" s="309" t="s">
        <v>1326</v>
      </c>
      <c r="K1105" s="309" t="s">
        <v>211</v>
      </c>
      <c r="L1105" s="309"/>
      <c r="M1105" s="316">
        <v>5.0999999999999996</v>
      </c>
      <c r="N1105" s="316">
        <v>5.0999999999999996</v>
      </c>
      <c r="O1105" s="316">
        <v>5.0999999999999996</v>
      </c>
      <c r="P1105" s="316">
        <v>5.0999999999999996</v>
      </c>
      <c r="Q1105" s="316">
        <v>5.0999999999999996</v>
      </c>
      <c r="R1105" s="316">
        <v>5.0999999999999996</v>
      </c>
      <c r="S1105" s="316">
        <v>5.0999999999999996</v>
      </c>
      <c r="T1105" s="318">
        <v>2</v>
      </c>
      <c r="EF1105" s="16"/>
    </row>
    <row r="1106" spans="1:136" ht="27.6" x14ac:dyDescent="0.25">
      <c r="A1106" s="613"/>
      <c r="B1106" s="566"/>
      <c r="C1106" s="477" t="s">
        <v>585</v>
      </c>
      <c r="D1106" s="478"/>
      <c r="E1106" s="478"/>
      <c r="F1106" s="478"/>
      <c r="G1106" s="479"/>
      <c r="H1106" s="309" t="s">
        <v>491</v>
      </c>
      <c r="I1106" s="309" t="s">
        <v>138</v>
      </c>
      <c r="J1106" s="309" t="s">
        <v>1326</v>
      </c>
      <c r="K1106" s="309" t="s">
        <v>780</v>
      </c>
      <c r="L1106" s="309"/>
      <c r="M1106" s="316">
        <v>1</v>
      </c>
      <c r="N1106" s="316">
        <v>4.9000000000000002E-2</v>
      </c>
      <c r="O1106" s="316">
        <v>4.9489999999999999E-2</v>
      </c>
      <c r="P1106" s="316">
        <v>1</v>
      </c>
      <c r="Q1106" s="316">
        <v>1</v>
      </c>
      <c r="R1106" s="316">
        <v>1</v>
      </c>
      <c r="S1106" s="316">
        <v>1</v>
      </c>
      <c r="T1106" s="318">
        <v>2</v>
      </c>
      <c r="EF1106" s="16"/>
    </row>
    <row r="1107" spans="1:136" ht="78" customHeight="1" x14ac:dyDescent="0.25">
      <c r="A1107" s="561">
        <v>674</v>
      </c>
      <c r="B1107" s="564" t="s">
        <v>1330</v>
      </c>
      <c r="C1107" s="567" t="s">
        <v>1331</v>
      </c>
      <c r="D1107" s="388" t="s">
        <v>1316</v>
      </c>
      <c r="E1107" s="326" t="s">
        <v>178</v>
      </c>
      <c r="F1107" s="329">
        <v>41719</v>
      </c>
      <c r="G1107" s="310" t="s">
        <v>321</v>
      </c>
      <c r="H1107" s="449" t="s">
        <v>491</v>
      </c>
      <c r="I1107" s="449" t="s">
        <v>138</v>
      </c>
      <c r="J1107" s="449" t="s">
        <v>1332</v>
      </c>
      <c r="K1107" s="449"/>
      <c r="L1107" s="449"/>
      <c r="M1107" s="471"/>
      <c r="N1107" s="471"/>
      <c r="O1107" s="471"/>
      <c r="P1107" s="471"/>
      <c r="Q1107" s="471">
        <v>359.4</v>
      </c>
      <c r="R1107" s="471">
        <v>100</v>
      </c>
      <c r="S1107" s="471">
        <v>95.2</v>
      </c>
      <c r="T1107" s="491"/>
      <c r="EF1107" s="16"/>
    </row>
    <row r="1108" spans="1:136" ht="67.2" customHeight="1" x14ac:dyDescent="0.25">
      <c r="A1108" s="562"/>
      <c r="B1108" s="565"/>
      <c r="C1108" s="568"/>
      <c r="D1108" s="330" t="s">
        <v>1185</v>
      </c>
      <c r="E1108" s="324" t="s">
        <v>181</v>
      </c>
      <c r="F1108" s="324" t="s">
        <v>660</v>
      </c>
      <c r="G1108" s="303" t="s">
        <v>1186</v>
      </c>
      <c r="H1108" s="451"/>
      <c r="I1108" s="451"/>
      <c r="J1108" s="451"/>
      <c r="K1108" s="451"/>
      <c r="L1108" s="451"/>
      <c r="M1108" s="472"/>
      <c r="N1108" s="472"/>
      <c r="O1108" s="472"/>
      <c r="P1108" s="472"/>
      <c r="Q1108" s="472"/>
      <c r="R1108" s="472"/>
      <c r="S1108" s="472"/>
      <c r="T1108" s="493"/>
      <c r="EF1108" s="16"/>
    </row>
    <row r="1109" spans="1:136" ht="23.4" customHeight="1" x14ac:dyDescent="0.25">
      <c r="A1109" s="563"/>
      <c r="B1109" s="566"/>
      <c r="C1109" s="477" t="s">
        <v>444</v>
      </c>
      <c r="D1109" s="559"/>
      <c r="E1109" s="559"/>
      <c r="F1109" s="559"/>
      <c r="G1109" s="560"/>
      <c r="H1109" s="309" t="s">
        <v>491</v>
      </c>
      <c r="I1109" s="309" t="s">
        <v>138</v>
      </c>
      <c r="J1109" s="309" t="s">
        <v>1332</v>
      </c>
      <c r="K1109" s="309" t="s">
        <v>409</v>
      </c>
      <c r="L1109" s="309"/>
      <c r="M1109" s="316"/>
      <c r="N1109" s="316"/>
      <c r="O1109" s="316"/>
      <c r="P1109" s="316"/>
      <c r="Q1109" s="316">
        <v>359.4</v>
      </c>
      <c r="R1109" s="316">
        <v>100</v>
      </c>
      <c r="S1109" s="316">
        <v>95.2</v>
      </c>
      <c r="T1109" s="318">
        <v>3</v>
      </c>
      <c r="EF1109" s="16"/>
    </row>
    <row r="1110" spans="1:136" ht="91.2" customHeight="1" x14ac:dyDescent="0.25">
      <c r="A1110" s="514" t="s">
        <v>1181</v>
      </c>
      <c r="B1110" s="449" t="s">
        <v>1333</v>
      </c>
      <c r="C1110" s="591" t="s">
        <v>1334</v>
      </c>
      <c r="D1110" s="305" t="s">
        <v>1335</v>
      </c>
      <c r="E1110" s="310" t="s">
        <v>178</v>
      </c>
      <c r="F1110" s="306">
        <v>42542</v>
      </c>
      <c r="G1110" s="310" t="s">
        <v>321</v>
      </c>
      <c r="H1110" s="449" t="s">
        <v>180</v>
      </c>
      <c r="I1110" s="449" t="s">
        <v>323</v>
      </c>
      <c r="J1110" s="449" t="s">
        <v>1336</v>
      </c>
      <c r="K1110" s="449"/>
      <c r="L1110" s="449"/>
      <c r="M1110" s="471">
        <v>1</v>
      </c>
      <c r="N1110" s="471">
        <v>0.90122000000000002</v>
      </c>
      <c r="O1110" s="471">
        <v>0.90122000000000002</v>
      </c>
      <c r="P1110" s="471">
        <v>1.2</v>
      </c>
      <c r="Q1110" s="471">
        <v>1</v>
      </c>
      <c r="R1110" s="471">
        <v>1</v>
      </c>
      <c r="S1110" s="471">
        <v>1</v>
      </c>
      <c r="T1110" s="491"/>
      <c r="EF1110" s="16"/>
    </row>
    <row r="1111" spans="1:136" ht="63.6" customHeight="1" x14ac:dyDescent="0.25">
      <c r="A1111" s="514"/>
      <c r="B1111" s="451"/>
      <c r="C1111" s="592"/>
      <c r="D1111" s="330" t="s">
        <v>1185</v>
      </c>
      <c r="E1111" s="324" t="s">
        <v>181</v>
      </c>
      <c r="F1111" s="324" t="s">
        <v>660</v>
      </c>
      <c r="G1111" s="303" t="s">
        <v>1186</v>
      </c>
      <c r="H1111" s="451"/>
      <c r="I1111" s="451"/>
      <c r="J1111" s="451"/>
      <c r="K1111" s="451"/>
      <c r="L1111" s="451"/>
      <c r="M1111" s="472"/>
      <c r="N1111" s="472"/>
      <c r="O1111" s="472"/>
      <c r="P1111" s="563"/>
      <c r="Q1111" s="563"/>
      <c r="R1111" s="472"/>
      <c r="S1111" s="472"/>
      <c r="T1111" s="493"/>
      <c r="EF1111" s="16"/>
    </row>
    <row r="1112" spans="1:136" ht="33" customHeight="1" x14ac:dyDescent="0.25">
      <c r="A1112" s="360"/>
      <c r="B1112" s="361"/>
      <c r="C1112" s="477" t="s">
        <v>1329</v>
      </c>
      <c r="D1112" s="478"/>
      <c r="E1112" s="478"/>
      <c r="F1112" s="478"/>
      <c r="G1112" s="479"/>
      <c r="H1112" s="309" t="s">
        <v>180</v>
      </c>
      <c r="I1112" s="309" t="s">
        <v>323</v>
      </c>
      <c r="J1112" s="309" t="s">
        <v>1336</v>
      </c>
      <c r="K1112" s="309" t="s">
        <v>623</v>
      </c>
      <c r="L1112" s="309"/>
      <c r="M1112" s="316">
        <v>1</v>
      </c>
      <c r="N1112" s="316">
        <v>0.90122000000000002</v>
      </c>
      <c r="O1112" s="316">
        <v>0.90122000000000002</v>
      </c>
      <c r="P1112" s="316">
        <v>1.2</v>
      </c>
      <c r="Q1112" s="316">
        <v>1</v>
      </c>
      <c r="R1112" s="316">
        <v>1</v>
      </c>
      <c r="S1112" s="316">
        <v>1</v>
      </c>
      <c r="T1112" s="318">
        <v>2</v>
      </c>
      <c r="EF1112" s="16"/>
    </row>
    <row r="1113" spans="1:136" ht="106.2" customHeight="1" x14ac:dyDescent="0.25">
      <c r="A1113" s="514" t="s">
        <v>1181</v>
      </c>
      <c r="B1113" s="449" t="s">
        <v>1337</v>
      </c>
      <c r="C1113" s="591" t="s">
        <v>1338</v>
      </c>
      <c r="D1113" s="305" t="s">
        <v>1339</v>
      </c>
      <c r="E1113" s="310" t="s">
        <v>178</v>
      </c>
      <c r="F1113" s="306">
        <v>41555</v>
      </c>
      <c r="G1113" s="310" t="s">
        <v>321</v>
      </c>
      <c r="H1113" s="449" t="s">
        <v>180</v>
      </c>
      <c r="I1113" s="449" t="s">
        <v>305</v>
      </c>
      <c r="J1113" s="449" t="s">
        <v>1340</v>
      </c>
      <c r="K1113" s="449"/>
      <c r="L1113" s="449"/>
      <c r="M1113" s="471">
        <v>15.8</v>
      </c>
      <c r="N1113" s="471">
        <v>22.49062</v>
      </c>
      <c r="O1113" s="471">
        <v>22.49062</v>
      </c>
      <c r="P1113" s="471">
        <v>21.2</v>
      </c>
      <c r="Q1113" s="471">
        <v>23</v>
      </c>
      <c r="R1113" s="471">
        <v>23</v>
      </c>
      <c r="S1113" s="471">
        <v>23</v>
      </c>
      <c r="T1113" s="491"/>
      <c r="EF1113" s="16"/>
    </row>
    <row r="1114" spans="1:136" ht="60" customHeight="1" x14ac:dyDescent="0.25">
      <c r="A1114" s="514"/>
      <c r="B1114" s="451"/>
      <c r="C1114" s="592"/>
      <c r="D1114" s="330" t="s">
        <v>1185</v>
      </c>
      <c r="E1114" s="324" t="s">
        <v>181</v>
      </c>
      <c r="F1114" s="324" t="s">
        <v>660</v>
      </c>
      <c r="G1114" s="303" t="s">
        <v>1186</v>
      </c>
      <c r="H1114" s="451"/>
      <c r="I1114" s="451"/>
      <c r="J1114" s="451"/>
      <c r="K1114" s="451"/>
      <c r="L1114" s="451"/>
      <c r="M1114" s="472"/>
      <c r="N1114" s="472"/>
      <c r="O1114" s="472"/>
      <c r="P1114" s="563"/>
      <c r="Q1114" s="563"/>
      <c r="R1114" s="472"/>
      <c r="S1114" s="472"/>
      <c r="T1114" s="493"/>
      <c r="EF1114" s="16"/>
    </row>
    <row r="1115" spans="1:136" ht="27.6" customHeight="1" x14ac:dyDescent="0.25">
      <c r="A1115" s="351"/>
      <c r="B1115" s="352"/>
      <c r="C1115" s="477" t="s">
        <v>1329</v>
      </c>
      <c r="D1115" s="478"/>
      <c r="E1115" s="478"/>
      <c r="F1115" s="478"/>
      <c r="G1115" s="479"/>
      <c r="H1115" s="309" t="s">
        <v>1341</v>
      </c>
      <c r="I1115" s="309" t="s">
        <v>305</v>
      </c>
      <c r="J1115" s="309" t="s">
        <v>1340</v>
      </c>
      <c r="K1115" s="309" t="s">
        <v>623</v>
      </c>
      <c r="L1115" s="309"/>
      <c r="M1115" s="316">
        <v>15.8</v>
      </c>
      <c r="N1115" s="316">
        <v>22.49062</v>
      </c>
      <c r="O1115" s="316">
        <v>22.49062</v>
      </c>
      <c r="P1115" s="316">
        <v>21.2</v>
      </c>
      <c r="Q1115" s="316">
        <v>23</v>
      </c>
      <c r="R1115" s="316">
        <v>23</v>
      </c>
      <c r="S1115" s="316">
        <v>23</v>
      </c>
      <c r="T1115" s="318">
        <v>2</v>
      </c>
      <c r="EF1115" s="16"/>
    </row>
    <row r="1116" spans="1:136" ht="117.6" customHeight="1" x14ac:dyDescent="0.25">
      <c r="A1116" s="514" t="s">
        <v>1181</v>
      </c>
      <c r="B1116" s="514" t="s">
        <v>1342</v>
      </c>
      <c r="C1116" s="582" t="s">
        <v>1343</v>
      </c>
      <c r="D1116" s="315" t="s">
        <v>1344</v>
      </c>
      <c r="E1116" s="301" t="s">
        <v>178</v>
      </c>
      <c r="F1116" s="301" t="s">
        <v>1345</v>
      </c>
      <c r="G1116" s="301" t="s">
        <v>1312</v>
      </c>
      <c r="H1116" s="449" t="s">
        <v>180</v>
      </c>
      <c r="I1116" s="449" t="s">
        <v>305</v>
      </c>
      <c r="J1116" s="449" t="s">
        <v>1346</v>
      </c>
      <c r="K1116" s="449"/>
      <c r="L1116" s="449"/>
      <c r="M1116" s="471">
        <v>70</v>
      </c>
      <c r="N1116" s="471">
        <v>66.162080000000003</v>
      </c>
      <c r="O1116" s="471">
        <v>66.162080000000003</v>
      </c>
      <c r="P1116" s="471">
        <v>75</v>
      </c>
      <c r="Q1116" s="471">
        <v>78</v>
      </c>
      <c r="R1116" s="471">
        <v>78</v>
      </c>
      <c r="S1116" s="471">
        <v>78</v>
      </c>
      <c r="T1116" s="491"/>
      <c r="EF1116" s="16"/>
    </row>
    <row r="1117" spans="1:136" ht="66.599999999999994" customHeight="1" x14ac:dyDescent="0.25">
      <c r="A1117" s="514"/>
      <c r="B1117" s="514"/>
      <c r="C1117" s="583"/>
      <c r="D1117" s="330" t="s">
        <v>1185</v>
      </c>
      <c r="E1117" s="324" t="s">
        <v>181</v>
      </c>
      <c r="F1117" s="324" t="s">
        <v>660</v>
      </c>
      <c r="G1117" s="303" t="s">
        <v>1186</v>
      </c>
      <c r="H1117" s="451"/>
      <c r="I1117" s="451"/>
      <c r="J1117" s="451"/>
      <c r="K1117" s="451"/>
      <c r="L1117" s="451"/>
      <c r="M1117" s="472"/>
      <c r="N1117" s="472"/>
      <c r="O1117" s="472"/>
      <c r="P1117" s="563"/>
      <c r="Q1117" s="563"/>
      <c r="R1117" s="472"/>
      <c r="S1117" s="472"/>
      <c r="T1117" s="493"/>
      <c r="EF1117" s="16"/>
    </row>
    <row r="1118" spans="1:136" ht="30.6" customHeight="1" x14ac:dyDescent="0.25">
      <c r="A1118" s="351"/>
      <c r="B1118" s="352"/>
      <c r="C1118" s="477" t="s">
        <v>1329</v>
      </c>
      <c r="D1118" s="478"/>
      <c r="E1118" s="478"/>
      <c r="F1118" s="478"/>
      <c r="G1118" s="479"/>
      <c r="H1118" s="309" t="s">
        <v>180</v>
      </c>
      <c r="I1118" s="309" t="s">
        <v>305</v>
      </c>
      <c r="J1118" s="309" t="s">
        <v>1346</v>
      </c>
      <c r="K1118" s="309" t="s">
        <v>623</v>
      </c>
      <c r="L1118" s="309"/>
      <c r="M1118" s="316">
        <v>70</v>
      </c>
      <c r="N1118" s="316">
        <v>66.162080000000003</v>
      </c>
      <c r="O1118" s="316">
        <v>66.162080000000003</v>
      </c>
      <c r="P1118" s="316">
        <v>75</v>
      </c>
      <c r="Q1118" s="316">
        <v>78</v>
      </c>
      <c r="R1118" s="316">
        <v>78</v>
      </c>
      <c r="S1118" s="316">
        <v>78</v>
      </c>
      <c r="T1118" s="318">
        <v>2</v>
      </c>
      <c r="EF1118" s="16"/>
    </row>
    <row r="1119" spans="1:136" ht="67.8" customHeight="1" x14ac:dyDescent="0.25">
      <c r="A1119" s="514" t="s">
        <v>1181</v>
      </c>
      <c r="B1119" s="514" t="s">
        <v>1347</v>
      </c>
      <c r="C1119" s="580" t="s">
        <v>1348</v>
      </c>
      <c r="D1119" s="300" t="s">
        <v>1185</v>
      </c>
      <c r="E1119" s="301" t="s">
        <v>181</v>
      </c>
      <c r="F1119" s="301" t="s">
        <v>660</v>
      </c>
      <c r="G1119" s="301" t="s">
        <v>1186</v>
      </c>
      <c r="H1119" s="449" t="s">
        <v>180</v>
      </c>
      <c r="I1119" s="449" t="s">
        <v>305</v>
      </c>
      <c r="J1119" s="449" t="s">
        <v>1349</v>
      </c>
      <c r="K1119" s="449"/>
      <c r="L1119" s="449"/>
      <c r="M1119" s="471">
        <v>2999.5</v>
      </c>
      <c r="N1119" s="471">
        <v>2999.5</v>
      </c>
      <c r="O1119" s="471">
        <v>2979.7</v>
      </c>
      <c r="P1119" s="471">
        <v>10896.4</v>
      </c>
      <c r="Q1119" s="471">
        <v>4910.7</v>
      </c>
      <c r="R1119" s="471">
        <v>9821.5</v>
      </c>
      <c r="S1119" s="471">
        <v>6875</v>
      </c>
      <c r="T1119" s="491"/>
      <c r="EF1119" s="16"/>
    </row>
    <row r="1120" spans="1:136" ht="105.6" x14ac:dyDescent="0.25">
      <c r="A1120" s="514"/>
      <c r="B1120" s="514"/>
      <c r="C1120" s="570"/>
      <c r="D1120" s="364" t="s">
        <v>1350</v>
      </c>
      <c r="E1120" s="324" t="s">
        <v>181</v>
      </c>
      <c r="F1120" s="324" t="s">
        <v>1351</v>
      </c>
      <c r="G1120" s="303" t="s">
        <v>321</v>
      </c>
      <c r="H1120" s="451"/>
      <c r="I1120" s="451"/>
      <c r="J1120" s="451"/>
      <c r="K1120" s="451"/>
      <c r="L1120" s="451"/>
      <c r="M1120" s="472"/>
      <c r="N1120" s="472"/>
      <c r="O1120" s="472"/>
      <c r="P1120" s="563"/>
      <c r="Q1120" s="563"/>
      <c r="R1120" s="472"/>
      <c r="S1120" s="472"/>
      <c r="T1120" s="493"/>
      <c r="EF1120" s="16"/>
    </row>
    <row r="1121" spans="1:136" ht="34.200000000000003" customHeight="1" x14ac:dyDescent="0.25">
      <c r="A1121" s="340"/>
      <c r="B1121" s="335"/>
      <c r="C1121" s="553" t="s">
        <v>1352</v>
      </c>
      <c r="D1121" s="554"/>
      <c r="E1121" s="554"/>
      <c r="F1121" s="554"/>
      <c r="G1121" s="554"/>
      <c r="H1121" s="309" t="s">
        <v>180</v>
      </c>
      <c r="I1121" s="309" t="s">
        <v>305</v>
      </c>
      <c r="J1121" s="309" t="s">
        <v>1353</v>
      </c>
      <c r="K1121" s="309" t="s">
        <v>1354</v>
      </c>
      <c r="L1121" s="309"/>
      <c r="M1121" s="316">
        <v>2999.5</v>
      </c>
      <c r="N1121" s="316">
        <v>2999.5</v>
      </c>
      <c r="O1121" s="316">
        <v>2979.7</v>
      </c>
      <c r="P1121" s="316">
        <v>2239.9</v>
      </c>
      <c r="Q1121" s="316"/>
      <c r="R1121" s="316">
        <v>1103.5999999999999</v>
      </c>
      <c r="S1121" s="316"/>
      <c r="T1121" s="318">
        <v>3</v>
      </c>
      <c r="EF1121" s="16"/>
    </row>
    <row r="1122" spans="1:136" ht="32.4" customHeight="1" x14ac:dyDescent="0.25">
      <c r="A1122" s="340"/>
      <c r="B1122" s="335"/>
      <c r="C1122" s="553" t="s">
        <v>1352</v>
      </c>
      <c r="D1122" s="554"/>
      <c r="E1122" s="554"/>
      <c r="F1122" s="554"/>
      <c r="G1122" s="554"/>
      <c r="H1122" s="309" t="s">
        <v>180</v>
      </c>
      <c r="I1122" s="309" t="s">
        <v>305</v>
      </c>
      <c r="J1122" s="309" t="s">
        <v>1355</v>
      </c>
      <c r="K1122" s="309" t="s">
        <v>1354</v>
      </c>
      <c r="L1122" s="309"/>
      <c r="M1122" s="316"/>
      <c r="N1122" s="316"/>
      <c r="O1122" s="316"/>
      <c r="P1122" s="316">
        <v>8656.5</v>
      </c>
      <c r="Q1122" s="316">
        <v>4910.7</v>
      </c>
      <c r="R1122" s="316">
        <v>8717.9</v>
      </c>
      <c r="S1122" s="316">
        <v>6875</v>
      </c>
      <c r="T1122" s="318">
        <v>3</v>
      </c>
      <c r="EF1122" s="16"/>
    </row>
    <row r="1123" spans="1:136" ht="118.8" x14ac:dyDescent="0.25">
      <c r="A1123" s="514" t="s">
        <v>1181</v>
      </c>
      <c r="B1123" s="514" t="s">
        <v>1356</v>
      </c>
      <c r="C1123" s="591" t="s">
        <v>1357</v>
      </c>
      <c r="D1123" s="319" t="s">
        <v>1358</v>
      </c>
      <c r="E1123" s="310" t="s">
        <v>178</v>
      </c>
      <c r="F1123" s="306">
        <v>42457</v>
      </c>
      <c r="G1123" s="306" t="s">
        <v>321</v>
      </c>
      <c r="H1123" s="449" t="s">
        <v>491</v>
      </c>
      <c r="I1123" s="449" t="s">
        <v>138</v>
      </c>
      <c r="J1123" s="449" t="s">
        <v>1359</v>
      </c>
      <c r="K1123" s="449"/>
      <c r="L1123" s="449"/>
      <c r="M1123" s="471">
        <v>807</v>
      </c>
      <c r="N1123" s="471">
        <v>807</v>
      </c>
      <c r="O1123" s="471">
        <v>807</v>
      </c>
      <c r="P1123" s="471">
        <v>841.7</v>
      </c>
      <c r="Q1123" s="471">
        <v>883.5</v>
      </c>
      <c r="R1123" s="471">
        <v>883.5</v>
      </c>
      <c r="S1123" s="471">
        <v>883.5</v>
      </c>
      <c r="T1123" s="491"/>
      <c r="EF1123" s="16"/>
    </row>
    <row r="1124" spans="1:136" ht="71.400000000000006" customHeight="1" x14ac:dyDescent="0.25">
      <c r="A1124" s="514"/>
      <c r="B1124" s="514"/>
      <c r="C1124" s="592"/>
      <c r="D1124" s="330" t="s">
        <v>1185</v>
      </c>
      <c r="E1124" s="324" t="s">
        <v>181</v>
      </c>
      <c r="F1124" s="324" t="s">
        <v>660</v>
      </c>
      <c r="G1124" s="303" t="s">
        <v>1186</v>
      </c>
      <c r="H1124" s="451"/>
      <c r="I1124" s="451"/>
      <c r="J1124" s="451"/>
      <c r="K1124" s="451"/>
      <c r="L1124" s="451"/>
      <c r="M1124" s="472"/>
      <c r="N1124" s="472"/>
      <c r="O1124" s="472"/>
      <c r="P1124" s="563"/>
      <c r="Q1124" s="563"/>
      <c r="R1124" s="563"/>
      <c r="S1124" s="563"/>
      <c r="T1124" s="493"/>
      <c r="EF1124" s="16"/>
    </row>
    <row r="1125" spans="1:136" ht="24" customHeight="1" x14ac:dyDescent="0.25">
      <c r="A1125" s="522"/>
      <c r="B1125" s="564"/>
      <c r="C1125" s="477" t="s">
        <v>576</v>
      </c>
      <c r="D1125" s="478"/>
      <c r="E1125" s="478"/>
      <c r="F1125" s="478"/>
      <c r="G1125" s="479"/>
      <c r="H1125" s="298" t="s">
        <v>491</v>
      </c>
      <c r="I1125" s="298" t="s">
        <v>138</v>
      </c>
      <c r="J1125" s="298" t="s">
        <v>1359</v>
      </c>
      <c r="K1125" s="298" t="s">
        <v>410</v>
      </c>
      <c r="L1125" s="298"/>
      <c r="M1125" s="299">
        <v>489</v>
      </c>
      <c r="N1125" s="299">
        <v>572.4</v>
      </c>
      <c r="O1125" s="299">
        <v>572.4</v>
      </c>
      <c r="P1125" s="299">
        <v>547.4</v>
      </c>
      <c r="Q1125" s="299">
        <v>584.4</v>
      </c>
      <c r="R1125" s="299">
        <v>584.4</v>
      </c>
      <c r="S1125" s="299">
        <v>584.4</v>
      </c>
      <c r="T1125" s="302">
        <v>1</v>
      </c>
      <c r="EF1125" s="16"/>
    </row>
    <row r="1126" spans="1:136" ht="24.6" customHeight="1" x14ac:dyDescent="0.25">
      <c r="A1126" s="529"/>
      <c r="B1126" s="565"/>
      <c r="C1126" s="477" t="s">
        <v>1360</v>
      </c>
      <c r="D1126" s="559"/>
      <c r="E1126" s="559"/>
      <c r="F1126" s="559"/>
      <c r="G1126" s="560"/>
      <c r="H1126" s="298" t="s">
        <v>491</v>
      </c>
      <c r="I1126" s="298" t="s">
        <v>138</v>
      </c>
      <c r="J1126" s="298" t="s">
        <v>1359</v>
      </c>
      <c r="K1126" s="298" t="s">
        <v>125</v>
      </c>
      <c r="L1126" s="298"/>
      <c r="M1126" s="299"/>
      <c r="N1126" s="299"/>
      <c r="O1126" s="299"/>
      <c r="P1126" s="299">
        <v>2.3479999999999999</v>
      </c>
      <c r="Q1126" s="299"/>
      <c r="R1126" s="299"/>
      <c r="S1126" s="299"/>
      <c r="T1126" s="302">
        <v>2</v>
      </c>
      <c r="EF1126" s="16"/>
    </row>
    <row r="1127" spans="1:136" ht="27.6" customHeight="1" x14ac:dyDescent="0.25">
      <c r="A1127" s="584"/>
      <c r="B1127" s="565"/>
      <c r="C1127" s="477" t="s">
        <v>1361</v>
      </c>
      <c r="D1127" s="478"/>
      <c r="E1127" s="478"/>
      <c r="F1127" s="478"/>
      <c r="G1127" s="479"/>
      <c r="H1127" s="298" t="s">
        <v>491</v>
      </c>
      <c r="I1127" s="298" t="s">
        <v>138</v>
      </c>
      <c r="J1127" s="298" t="s">
        <v>1359</v>
      </c>
      <c r="K1127" s="298" t="s">
        <v>86</v>
      </c>
      <c r="L1127" s="298"/>
      <c r="M1127" s="299">
        <v>147</v>
      </c>
      <c r="N1127" s="299">
        <v>170.6</v>
      </c>
      <c r="O1127" s="299">
        <v>170.6</v>
      </c>
      <c r="P1127" s="299">
        <v>165.3</v>
      </c>
      <c r="Q1127" s="299">
        <v>176.5</v>
      </c>
      <c r="R1127" s="299">
        <v>176.5</v>
      </c>
      <c r="S1127" s="299">
        <v>176.5</v>
      </c>
      <c r="T1127" s="302">
        <v>1</v>
      </c>
      <c r="EF1127" s="16"/>
    </row>
    <row r="1128" spans="1:136" ht="29.4" customHeight="1" x14ac:dyDescent="0.25">
      <c r="A1128" s="584"/>
      <c r="B1128" s="565"/>
      <c r="C1128" s="477" t="s">
        <v>1329</v>
      </c>
      <c r="D1128" s="478"/>
      <c r="E1128" s="478"/>
      <c r="F1128" s="478"/>
      <c r="G1128" s="479"/>
      <c r="H1128" s="298" t="s">
        <v>491</v>
      </c>
      <c r="I1128" s="298" t="s">
        <v>138</v>
      </c>
      <c r="J1128" s="298" t="s">
        <v>1359</v>
      </c>
      <c r="K1128" s="298" t="s">
        <v>623</v>
      </c>
      <c r="L1128" s="298"/>
      <c r="M1128" s="299">
        <v>171</v>
      </c>
      <c r="N1128" s="299">
        <v>64</v>
      </c>
      <c r="O1128" s="299">
        <v>64</v>
      </c>
      <c r="P1128" s="299">
        <v>126.652</v>
      </c>
      <c r="Q1128" s="299">
        <v>122.6</v>
      </c>
      <c r="R1128" s="299">
        <v>122.6</v>
      </c>
      <c r="S1128" s="299">
        <v>122.6</v>
      </c>
      <c r="T1128" s="302">
        <v>2</v>
      </c>
      <c r="EF1128" s="16"/>
    </row>
    <row r="1129" spans="1:136" ht="34.799999999999997" customHeight="1" x14ac:dyDescent="0.25">
      <c r="A1129" s="293"/>
      <c r="B1129" s="317" t="s">
        <v>320</v>
      </c>
      <c r="C1129" s="552" t="s">
        <v>212</v>
      </c>
      <c r="D1129" s="552"/>
      <c r="E1129" s="552"/>
      <c r="F1129" s="552"/>
      <c r="G1129" s="552"/>
      <c r="H1129" s="552"/>
      <c r="I1129" s="552"/>
      <c r="J1129" s="552"/>
      <c r="K1129" s="552"/>
      <c r="L1129" s="552"/>
      <c r="M1129" s="294">
        <v>15698.6</v>
      </c>
      <c r="N1129" s="294">
        <v>15845.346079999999</v>
      </c>
      <c r="O1129" s="294">
        <v>15845.346079999999</v>
      </c>
      <c r="P1129" s="294">
        <v>16097.199999999999</v>
      </c>
      <c r="Q1129" s="294">
        <v>18111.2</v>
      </c>
      <c r="R1129" s="294">
        <v>18033.2</v>
      </c>
      <c r="S1129" s="294">
        <v>18033.2</v>
      </c>
      <c r="T1129" s="297"/>
      <c r="EF1129" s="16"/>
    </row>
    <row r="1130" spans="1:136" ht="72.599999999999994" customHeight="1" x14ac:dyDescent="0.25">
      <c r="A1130" s="374" t="s">
        <v>1181</v>
      </c>
      <c r="B1130" s="374" t="s">
        <v>1362</v>
      </c>
      <c r="C1130" s="375" t="s">
        <v>1320</v>
      </c>
      <c r="D1130" s="376" t="s">
        <v>1375</v>
      </c>
      <c r="E1130" s="377" t="s">
        <v>178</v>
      </c>
      <c r="F1130" s="377" t="s">
        <v>660</v>
      </c>
      <c r="G1130" s="378" t="s">
        <v>1186</v>
      </c>
      <c r="H1130" s="379" t="s">
        <v>491</v>
      </c>
      <c r="I1130" s="380" t="s">
        <v>491</v>
      </c>
      <c r="J1130" s="380" t="s">
        <v>1321</v>
      </c>
      <c r="K1130" s="380"/>
      <c r="L1130" s="380"/>
      <c r="M1130" s="381"/>
      <c r="N1130" s="381"/>
      <c r="O1130" s="381"/>
      <c r="P1130" s="381">
        <v>77.599999999999994</v>
      </c>
      <c r="Q1130" s="381">
        <v>78</v>
      </c>
      <c r="R1130" s="381">
        <v>0</v>
      </c>
      <c r="S1130" s="381">
        <v>0</v>
      </c>
      <c r="T1130" s="382"/>
      <c r="EF1130" s="16"/>
    </row>
    <row r="1131" spans="1:136" ht="37.799999999999997" customHeight="1" x14ac:dyDescent="0.25">
      <c r="A1131" s="383"/>
      <c r="B1131" s="384"/>
      <c r="C1131" s="586" t="s">
        <v>663</v>
      </c>
      <c r="D1131" s="559"/>
      <c r="E1131" s="559"/>
      <c r="F1131" s="559"/>
      <c r="G1131" s="560"/>
      <c r="H1131" s="379"/>
      <c r="I1131" s="380"/>
      <c r="J1131" s="380" t="s">
        <v>1322</v>
      </c>
      <c r="K1131" s="380" t="s">
        <v>177</v>
      </c>
      <c r="L1131" s="380"/>
      <c r="M1131" s="381"/>
      <c r="N1131" s="381"/>
      <c r="O1131" s="381"/>
      <c r="P1131" s="381">
        <v>77.599999999999994</v>
      </c>
      <c r="Q1131" s="381">
        <v>78</v>
      </c>
      <c r="R1131" s="381"/>
      <c r="S1131" s="381"/>
      <c r="T1131" s="382">
        <v>3</v>
      </c>
      <c r="EF1131" s="16"/>
    </row>
    <row r="1132" spans="1:136" ht="94.8" customHeight="1" x14ac:dyDescent="0.25">
      <c r="A1132" s="514" t="s">
        <v>1181</v>
      </c>
      <c r="B1132" s="514" t="s">
        <v>1363</v>
      </c>
      <c r="C1132" s="567" t="s">
        <v>1334</v>
      </c>
      <c r="D1132" s="305" t="s">
        <v>1364</v>
      </c>
      <c r="E1132" s="310" t="s">
        <v>178</v>
      </c>
      <c r="F1132" s="306">
        <v>42542</v>
      </c>
      <c r="G1132" s="310" t="s">
        <v>321</v>
      </c>
      <c r="H1132" s="449" t="s">
        <v>180</v>
      </c>
      <c r="I1132" s="449" t="s">
        <v>323</v>
      </c>
      <c r="J1132" s="449" t="s">
        <v>1336</v>
      </c>
      <c r="K1132" s="449"/>
      <c r="L1132" s="449"/>
      <c r="M1132" s="571">
        <v>116</v>
      </c>
      <c r="N1132" s="571">
        <v>88.198779999999999</v>
      </c>
      <c r="O1132" s="571">
        <v>88.198779999999999</v>
      </c>
      <c r="P1132" s="571">
        <v>115.6</v>
      </c>
      <c r="Q1132" s="571">
        <v>84.8</v>
      </c>
      <c r="R1132" s="571">
        <v>84.8</v>
      </c>
      <c r="S1132" s="571">
        <v>84.8</v>
      </c>
      <c r="T1132" s="473"/>
      <c r="EF1132" s="16"/>
    </row>
    <row r="1133" spans="1:136" ht="66" customHeight="1" x14ac:dyDescent="0.25">
      <c r="A1133" s="514"/>
      <c r="B1133" s="514"/>
      <c r="C1133" s="568"/>
      <c r="D1133" s="330" t="s">
        <v>1185</v>
      </c>
      <c r="E1133" s="324" t="s">
        <v>181</v>
      </c>
      <c r="F1133" s="324" t="s">
        <v>660</v>
      </c>
      <c r="G1133" s="303" t="s">
        <v>1186</v>
      </c>
      <c r="H1133" s="451"/>
      <c r="I1133" s="451"/>
      <c r="J1133" s="451"/>
      <c r="K1133" s="451"/>
      <c r="L1133" s="451"/>
      <c r="M1133" s="572"/>
      <c r="N1133" s="572"/>
      <c r="O1133" s="572"/>
      <c r="P1133" s="585"/>
      <c r="Q1133" s="585"/>
      <c r="R1133" s="572"/>
      <c r="S1133" s="572"/>
      <c r="T1133" s="474"/>
      <c r="EF1133" s="16"/>
    </row>
    <row r="1134" spans="1:136" ht="30.6" customHeight="1" x14ac:dyDescent="0.25">
      <c r="A1134" s="351"/>
      <c r="B1134" s="361"/>
      <c r="C1134" s="605" t="s">
        <v>333</v>
      </c>
      <c r="D1134" s="605"/>
      <c r="E1134" s="605"/>
      <c r="F1134" s="605"/>
      <c r="G1134" s="605"/>
      <c r="H1134" s="309" t="s">
        <v>180</v>
      </c>
      <c r="I1134" s="309" t="s">
        <v>323</v>
      </c>
      <c r="J1134" s="309" t="s">
        <v>1336</v>
      </c>
      <c r="K1134" s="309" t="s">
        <v>489</v>
      </c>
      <c r="L1134" s="309"/>
      <c r="M1134" s="313">
        <v>116</v>
      </c>
      <c r="N1134" s="313">
        <v>88.198779999999999</v>
      </c>
      <c r="O1134" s="313">
        <v>88.198779999999999</v>
      </c>
      <c r="P1134" s="313">
        <v>115.6</v>
      </c>
      <c r="Q1134" s="313">
        <v>84.8</v>
      </c>
      <c r="R1134" s="313">
        <v>84.8</v>
      </c>
      <c r="S1134" s="313">
        <v>84.8</v>
      </c>
      <c r="T1134" s="333">
        <v>2</v>
      </c>
      <c r="EF1134" s="16"/>
    </row>
    <row r="1135" spans="1:136" ht="101.4" customHeight="1" x14ac:dyDescent="0.25">
      <c r="A1135" s="514" t="s">
        <v>1181</v>
      </c>
      <c r="B1135" s="514" t="s">
        <v>1365</v>
      </c>
      <c r="C1135" s="567" t="s">
        <v>1366</v>
      </c>
      <c r="D1135" s="305" t="s">
        <v>1339</v>
      </c>
      <c r="E1135" s="310" t="s">
        <v>178</v>
      </c>
      <c r="F1135" s="306">
        <v>41555</v>
      </c>
      <c r="G1135" s="310" t="s">
        <v>321</v>
      </c>
      <c r="H1135" s="449" t="s">
        <v>180</v>
      </c>
      <c r="I1135" s="449" t="s">
        <v>305</v>
      </c>
      <c r="J1135" s="449" t="s">
        <v>1340</v>
      </c>
      <c r="K1135" s="449"/>
      <c r="L1135" s="449"/>
      <c r="M1135" s="571">
        <v>1568.6</v>
      </c>
      <c r="N1135" s="571">
        <v>2241.9093800000001</v>
      </c>
      <c r="O1135" s="571">
        <v>2241.9093800000001</v>
      </c>
      <c r="P1135" s="571">
        <v>2149.3000000000002</v>
      </c>
      <c r="Q1135" s="571">
        <v>2283.4</v>
      </c>
      <c r="R1135" s="571">
        <v>2283.4</v>
      </c>
      <c r="S1135" s="571">
        <v>2283.4</v>
      </c>
      <c r="T1135" s="473"/>
      <c r="EF1135" s="16"/>
    </row>
    <row r="1136" spans="1:136" ht="68.400000000000006" customHeight="1" x14ac:dyDescent="0.25">
      <c r="A1136" s="514"/>
      <c r="B1136" s="514"/>
      <c r="C1136" s="568"/>
      <c r="D1136" s="330" t="s">
        <v>1185</v>
      </c>
      <c r="E1136" s="324" t="s">
        <v>181</v>
      </c>
      <c r="F1136" s="324" t="s">
        <v>660</v>
      </c>
      <c r="G1136" s="303" t="s">
        <v>1186</v>
      </c>
      <c r="H1136" s="451"/>
      <c r="I1136" s="451"/>
      <c r="J1136" s="451"/>
      <c r="K1136" s="451"/>
      <c r="L1136" s="451"/>
      <c r="M1136" s="572"/>
      <c r="N1136" s="572"/>
      <c r="O1136" s="572"/>
      <c r="P1136" s="585"/>
      <c r="Q1136" s="585"/>
      <c r="R1136" s="572"/>
      <c r="S1136" s="572"/>
      <c r="T1136" s="474"/>
      <c r="EF1136" s="16"/>
    </row>
    <row r="1137" spans="1:136" ht="30.6" customHeight="1" x14ac:dyDescent="0.25">
      <c r="A1137" s="351"/>
      <c r="B1137" s="361"/>
      <c r="C1137" s="605" t="s">
        <v>666</v>
      </c>
      <c r="D1137" s="567"/>
      <c r="E1137" s="567"/>
      <c r="F1137" s="567"/>
      <c r="G1137" s="567"/>
      <c r="H1137" s="309" t="s">
        <v>180</v>
      </c>
      <c r="I1137" s="309" t="s">
        <v>305</v>
      </c>
      <c r="J1137" s="309" t="s">
        <v>1340</v>
      </c>
      <c r="K1137" s="309" t="s">
        <v>286</v>
      </c>
      <c r="L1137" s="309"/>
      <c r="M1137" s="313">
        <v>1568.6</v>
      </c>
      <c r="N1137" s="313">
        <v>2241.9093800000001</v>
      </c>
      <c r="O1137" s="313">
        <v>2241.9093800000001</v>
      </c>
      <c r="P1137" s="313">
        <v>2149.3000000000002</v>
      </c>
      <c r="Q1137" s="313">
        <v>2283.4</v>
      </c>
      <c r="R1137" s="313">
        <v>2283.4</v>
      </c>
      <c r="S1137" s="313">
        <v>2283.4</v>
      </c>
      <c r="T1137" s="333">
        <v>2</v>
      </c>
      <c r="EF1137" s="16"/>
    </row>
    <row r="1138" spans="1:136" ht="118.8" customHeight="1" x14ac:dyDescent="0.25">
      <c r="A1138" s="595">
        <v>674</v>
      </c>
      <c r="B1138" s="564" t="s">
        <v>1367</v>
      </c>
      <c r="C1138" s="593" t="s">
        <v>1343</v>
      </c>
      <c r="D1138" s="389" t="s">
        <v>1368</v>
      </c>
      <c r="E1138" s="323" t="s">
        <v>178</v>
      </c>
      <c r="F1138" s="323" t="s">
        <v>1345</v>
      </c>
      <c r="G1138" s="301" t="s">
        <v>1312</v>
      </c>
      <c r="H1138" s="607" t="s">
        <v>180</v>
      </c>
      <c r="I1138" s="514" t="s">
        <v>305</v>
      </c>
      <c r="J1138" s="514" t="s">
        <v>1346</v>
      </c>
      <c r="K1138" s="514"/>
      <c r="L1138" s="514"/>
      <c r="M1138" s="571">
        <v>7934</v>
      </c>
      <c r="N1138" s="571">
        <v>7041.48848</v>
      </c>
      <c r="O1138" s="571">
        <v>7041.48848</v>
      </c>
      <c r="P1138" s="571">
        <v>7471</v>
      </c>
      <c r="Q1138" s="571">
        <v>7800</v>
      </c>
      <c r="R1138" s="571">
        <v>7800</v>
      </c>
      <c r="S1138" s="571">
        <v>7800</v>
      </c>
      <c r="T1138" s="473"/>
      <c r="EF1138" s="16"/>
    </row>
    <row r="1139" spans="1:136" ht="69.599999999999994" customHeight="1" x14ac:dyDescent="0.25">
      <c r="A1139" s="595"/>
      <c r="B1139" s="566"/>
      <c r="C1139" s="594"/>
      <c r="D1139" s="330" t="s">
        <v>1185</v>
      </c>
      <c r="E1139" s="324" t="s">
        <v>181</v>
      </c>
      <c r="F1139" s="324" t="s">
        <v>660</v>
      </c>
      <c r="G1139" s="303" t="s">
        <v>1186</v>
      </c>
      <c r="H1139" s="607"/>
      <c r="I1139" s="514"/>
      <c r="J1139" s="514"/>
      <c r="K1139" s="514"/>
      <c r="L1139" s="514"/>
      <c r="M1139" s="572"/>
      <c r="N1139" s="572"/>
      <c r="O1139" s="572"/>
      <c r="P1139" s="585"/>
      <c r="Q1139" s="585"/>
      <c r="R1139" s="572"/>
      <c r="S1139" s="572"/>
      <c r="T1139" s="474"/>
      <c r="EF1139" s="16"/>
    </row>
    <row r="1140" spans="1:136" ht="27" customHeight="1" x14ac:dyDescent="0.25">
      <c r="A1140" s="338"/>
      <c r="B1140" s="339"/>
      <c r="C1140" s="605" t="s">
        <v>333</v>
      </c>
      <c r="D1140" s="606"/>
      <c r="E1140" s="606"/>
      <c r="F1140" s="606"/>
      <c r="G1140" s="606"/>
      <c r="H1140" s="298" t="s">
        <v>180</v>
      </c>
      <c r="I1140" s="298" t="s">
        <v>305</v>
      </c>
      <c r="J1140" s="298" t="s">
        <v>1346</v>
      </c>
      <c r="K1140" s="298" t="s">
        <v>489</v>
      </c>
      <c r="L1140" s="298"/>
      <c r="M1140" s="296">
        <v>7934</v>
      </c>
      <c r="N1140" s="296">
        <v>7041.48848</v>
      </c>
      <c r="O1140" s="296">
        <v>7041.48848</v>
      </c>
      <c r="P1140" s="296">
        <v>7471</v>
      </c>
      <c r="Q1140" s="296">
        <v>7800</v>
      </c>
      <c r="R1140" s="296">
        <v>7800</v>
      </c>
      <c r="S1140" s="296">
        <v>7800</v>
      </c>
      <c r="T1140" s="297">
        <v>2</v>
      </c>
      <c r="EF1140" s="16"/>
    </row>
    <row r="1141" spans="1:136" ht="114" customHeight="1" x14ac:dyDescent="0.25">
      <c r="A1141" s="561">
        <v>674</v>
      </c>
      <c r="B1141" s="561" t="s">
        <v>1369</v>
      </c>
      <c r="C1141" s="593" t="s">
        <v>1343</v>
      </c>
      <c r="D1141" s="389" t="s">
        <v>1368</v>
      </c>
      <c r="E1141" s="323" t="s">
        <v>178</v>
      </c>
      <c r="F1141" s="323" t="s">
        <v>1345</v>
      </c>
      <c r="G1141" s="301" t="s">
        <v>1312</v>
      </c>
      <c r="H1141" s="523" t="s">
        <v>180</v>
      </c>
      <c r="I1141" s="449" t="s">
        <v>305</v>
      </c>
      <c r="J1141" s="449" t="s">
        <v>1370</v>
      </c>
      <c r="K1141" s="449" t="s">
        <v>177</v>
      </c>
      <c r="L1141" s="449"/>
      <c r="M1141" s="571">
        <v>6080</v>
      </c>
      <c r="N1141" s="571">
        <v>6473.7494399999996</v>
      </c>
      <c r="O1141" s="571">
        <v>6473.7494399999996</v>
      </c>
      <c r="P1141" s="571">
        <v>6283.7</v>
      </c>
      <c r="Q1141" s="571">
        <v>7865</v>
      </c>
      <c r="R1141" s="571">
        <v>7865</v>
      </c>
      <c r="S1141" s="571">
        <v>7865</v>
      </c>
      <c r="T1141" s="473"/>
      <c r="EF1141" s="16"/>
    </row>
    <row r="1142" spans="1:136" ht="71.400000000000006" customHeight="1" x14ac:dyDescent="0.25">
      <c r="A1142" s="563"/>
      <c r="B1142" s="563"/>
      <c r="C1142" s="594"/>
      <c r="D1142" s="330" t="s">
        <v>1185</v>
      </c>
      <c r="E1142" s="324" t="s">
        <v>181</v>
      </c>
      <c r="F1142" s="324" t="s">
        <v>660</v>
      </c>
      <c r="G1142" s="303" t="s">
        <v>1186</v>
      </c>
      <c r="H1142" s="525"/>
      <c r="I1142" s="451"/>
      <c r="J1142" s="451"/>
      <c r="K1142" s="451"/>
      <c r="L1142" s="451"/>
      <c r="M1142" s="572"/>
      <c r="N1142" s="572"/>
      <c r="O1142" s="572"/>
      <c r="P1142" s="585"/>
      <c r="Q1142" s="585"/>
      <c r="R1142" s="572"/>
      <c r="S1142" s="572"/>
      <c r="T1142" s="474"/>
      <c r="EF1142" s="16"/>
    </row>
    <row r="1143" spans="1:136" ht="32.4" customHeight="1" x14ac:dyDescent="0.25">
      <c r="A1143" s="345"/>
      <c r="B1143" s="346"/>
      <c r="C1143" s="605" t="s">
        <v>333</v>
      </c>
      <c r="D1143" s="568"/>
      <c r="E1143" s="568"/>
      <c r="F1143" s="568"/>
      <c r="G1143" s="568"/>
      <c r="H1143" s="298" t="s">
        <v>180</v>
      </c>
      <c r="I1143" s="298" t="s">
        <v>305</v>
      </c>
      <c r="J1143" s="298" t="s">
        <v>1346</v>
      </c>
      <c r="K1143" s="298" t="s">
        <v>177</v>
      </c>
      <c r="L1143" s="298"/>
      <c r="M1143" s="296">
        <v>6080</v>
      </c>
      <c r="N1143" s="296">
        <v>6473.7494399999996</v>
      </c>
      <c r="O1143" s="296">
        <v>6473.7494399999996</v>
      </c>
      <c r="P1143" s="296">
        <v>6283.7</v>
      </c>
      <c r="Q1143" s="296">
        <v>7865</v>
      </c>
      <c r="R1143" s="296">
        <v>7865</v>
      </c>
      <c r="S1143" s="296">
        <v>7865</v>
      </c>
      <c r="T1143" s="297">
        <v>2</v>
      </c>
      <c r="EF1143" s="16"/>
    </row>
    <row r="1144" spans="1:136" ht="36" customHeight="1" x14ac:dyDescent="0.25">
      <c r="A1144" s="293" t="s">
        <v>1376</v>
      </c>
      <c r="B1144" s="549" t="s">
        <v>1377</v>
      </c>
      <c r="C1144" s="550"/>
      <c r="D1144" s="550"/>
      <c r="E1144" s="550"/>
      <c r="F1144" s="550"/>
      <c r="G1144" s="550"/>
      <c r="H1144" s="550"/>
      <c r="I1144" s="550"/>
      <c r="J1144" s="550"/>
      <c r="K1144" s="550"/>
      <c r="L1144" s="551"/>
      <c r="M1144" s="294">
        <f t="shared" ref="M1144:S1144" si="115">M1145+M1192+M1215</f>
        <v>48904.5</v>
      </c>
      <c r="N1144" s="294">
        <f t="shared" si="115"/>
        <v>48572.539580000004</v>
      </c>
      <c r="O1144" s="294">
        <f t="shared" si="115"/>
        <v>41625.790830000005</v>
      </c>
      <c r="P1144" s="294">
        <f t="shared" si="115"/>
        <v>44079.500000000007</v>
      </c>
      <c r="Q1144" s="294">
        <f t="shared" si="115"/>
        <v>48632.2</v>
      </c>
      <c r="R1144" s="294">
        <f t="shared" si="115"/>
        <v>47955.299999999996</v>
      </c>
      <c r="S1144" s="294">
        <f t="shared" si="115"/>
        <v>43663.3</v>
      </c>
      <c r="T1144" s="297"/>
      <c r="EF1144" s="16"/>
    </row>
    <row r="1145" spans="1:136" ht="31.2" customHeight="1" x14ac:dyDescent="0.25">
      <c r="A1145" s="293"/>
      <c r="B1145" s="293" t="s">
        <v>309</v>
      </c>
      <c r="C1145" s="552" t="s">
        <v>1177</v>
      </c>
      <c r="D1145" s="552"/>
      <c r="E1145" s="552"/>
      <c r="F1145" s="552"/>
      <c r="G1145" s="552"/>
      <c r="H1145" s="552"/>
      <c r="I1145" s="552"/>
      <c r="J1145" s="552"/>
      <c r="K1145" s="552"/>
      <c r="L1145" s="552"/>
      <c r="M1145" s="295">
        <f t="shared" ref="M1145:S1145" si="116">M1146+M1150+M1154+M1161+M1167+M1174+M1181+M1188</f>
        <v>13370.5</v>
      </c>
      <c r="N1145" s="295">
        <f t="shared" si="116"/>
        <v>13755.66185</v>
      </c>
      <c r="O1145" s="295">
        <f t="shared" si="116"/>
        <v>7201.1131000000005</v>
      </c>
      <c r="P1145" s="295">
        <f t="shared" si="116"/>
        <v>7532.4</v>
      </c>
      <c r="Q1145" s="295">
        <f t="shared" si="116"/>
        <v>11249</v>
      </c>
      <c r="R1145" s="295">
        <f t="shared" si="116"/>
        <v>11270.6</v>
      </c>
      <c r="S1145" s="295">
        <f t="shared" si="116"/>
        <v>11946.3</v>
      </c>
      <c r="T1145" s="295"/>
      <c r="EF1145" s="16"/>
    </row>
    <row r="1146" spans="1:136" ht="78" customHeight="1" x14ac:dyDescent="0.25">
      <c r="A1146" s="514" t="s">
        <v>1376</v>
      </c>
      <c r="B1146" s="475" t="s">
        <v>1378</v>
      </c>
      <c r="C1146" s="508" t="s">
        <v>1379</v>
      </c>
      <c r="D1146" s="305" t="s">
        <v>1380</v>
      </c>
      <c r="E1146" s="310" t="s">
        <v>359</v>
      </c>
      <c r="F1146" s="306">
        <v>38686</v>
      </c>
      <c r="G1146" s="310" t="s">
        <v>321</v>
      </c>
      <c r="H1146" s="449" t="s">
        <v>322</v>
      </c>
      <c r="I1146" s="449" t="s">
        <v>1037</v>
      </c>
      <c r="J1146" s="449" t="s">
        <v>1381</v>
      </c>
      <c r="K1146" s="449"/>
      <c r="L1146" s="449"/>
      <c r="M1146" s="471">
        <f>M1148+M1149</f>
        <v>2779.8</v>
      </c>
      <c r="N1146" s="471">
        <f t="shared" ref="N1146:S1146" si="117">N1148+N1149</f>
        <v>3076</v>
      </c>
      <c r="O1146" s="471">
        <f t="shared" si="117"/>
        <v>3076</v>
      </c>
      <c r="P1146" s="471">
        <f t="shared" si="117"/>
        <v>3150.3999999999996</v>
      </c>
      <c r="Q1146" s="471">
        <f t="shared" si="117"/>
        <v>3256</v>
      </c>
      <c r="R1146" s="471">
        <f t="shared" si="117"/>
        <v>2046.5</v>
      </c>
      <c r="S1146" s="471">
        <f t="shared" si="117"/>
        <v>1852</v>
      </c>
      <c r="T1146" s="471"/>
      <c r="EF1146" s="16"/>
    </row>
    <row r="1147" spans="1:136" ht="87" customHeight="1" x14ac:dyDescent="0.25">
      <c r="A1147" s="514"/>
      <c r="B1147" s="475"/>
      <c r="C1147" s="510"/>
      <c r="D1147" s="336" t="s">
        <v>1382</v>
      </c>
      <c r="E1147" s="312" t="s">
        <v>359</v>
      </c>
      <c r="F1147" s="307">
        <v>42522</v>
      </c>
      <c r="G1147" s="307">
        <v>44561</v>
      </c>
      <c r="H1147" s="451"/>
      <c r="I1147" s="451"/>
      <c r="J1147" s="451"/>
      <c r="K1147" s="451"/>
      <c r="L1147" s="451"/>
      <c r="M1147" s="472"/>
      <c r="N1147" s="472"/>
      <c r="O1147" s="472"/>
      <c r="P1147" s="472"/>
      <c r="Q1147" s="472"/>
      <c r="R1147" s="472"/>
      <c r="S1147" s="472"/>
      <c r="T1147" s="472"/>
      <c r="EF1147" s="16"/>
    </row>
    <row r="1148" spans="1:136" ht="27.6" customHeight="1" x14ac:dyDescent="0.25">
      <c r="A1148" s="514"/>
      <c r="B1148" s="475"/>
      <c r="C1148" s="526" t="s">
        <v>1383</v>
      </c>
      <c r="D1148" s="527"/>
      <c r="E1148" s="527"/>
      <c r="F1148" s="527"/>
      <c r="G1148" s="528"/>
      <c r="H1148" s="298" t="s">
        <v>322</v>
      </c>
      <c r="I1148" s="298" t="s">
        <v>1037</v>
      </c>
      <c r="J1148" s="298" t="s">
        <v>1381</v>
      </c>
      <c r="K1148" s="298" t="s">
        <v>410</v>
      </c>
      <c r="L1148" s="298"/>
      <c r="M1148" s="316">
        <v>2135</v>
      </c>
      <c r="N1148" s="316">
        <v>2362.6</v>
      </c>
      <c r="O1148" s="316">
        <v>2362.6</v>
      </c>
      <c r="P1148" s="316">
        <v>2419.6</v>
      </c>
      <c r="Q1148" s="316">
        <v>2500.6999999999998</v>
      </c>
      <c r="R1148" s="316">
        <v>1571.5</v>
      </c>
      <c r="S1148" s="316">
        <v>1423</v>
      </c>
      <c r="T1148" s="302">
        <v>1</v>
      </c>
      <c r="EF1148" s="16"/>
    </row>
    <row r="1149" spans="1:136" ht="25.8" customHeight="1" x14ac:dyDescent="0.25">
      <c r="A1149" s="514"/>
      <c r="B1149" s="476"/>
      <c r="C1149" s="526" t="s">
        <v>573</v>
      </c>
      <c r="D1149" s="527"/>
      <c r="E1149" s="527"/>
      <c r="F1149" s="527"/>
      <c r="G1149" s="528"/>
      <c r="H1149" s="298" t="s">
        <v>322</v>
      </c>
      <c r="I1149" s="298" t="s">
        <v>1037</v>
      </c>
      <c r="J1149" s="298" t="s">
        <v>1381</v>
      </c>
      <c r="K1149" s="298" t="s">
        <v>86</v>
      </c>
      <c r="L1149" s="298"/>
      <c r="M1149" s="316">
        <v>644.79999999999995</v>
      </c>
      <c r="N1149" s="316">
        <v>713.4</v>
      </c>
      <c r="O1149" s="316">
        <v>713.4</v>
      </c>
      <c r="P1149" s="316">
        <v>730.8</v>
      </c>
      <c r="Q1149" s="316">
        <v>755.3</v>
      </c>
      <c r="R1149" s="316">
        <v>475</v>
      </c>
      <c r="S1149" s="316">
        <v>429</v>
      </c>
      <c r="T1149" s="302">
        <v>1</v>
      </c>
      <c r="EF1149" s="16"/>
    </row>
    <row r="1150" spans="1:136" ht="72.599999999999994" customHeight="1" x14ac:dyDescent="0.25">
      <c r="A1150" s="522" t="s">
        <v>1376</v>
      </c>
      <c r="B1150" s="530" t="s">
        <v>1384</v>
      </c>
      <c r="C1150" s="508" t="s">
        <v>1385</v>
      </c>
      <c r="D1150" s="305" t="s">
        <v>1380</v>
      </c>
      <c r="E1150" s="310" t="s">
        <v>359</v>
      </c>
      <c r="F1150" s="306">
        <v>38686</v>
      </c>
      <c r="G1150" s="310" t="s">
        <v>321</v>
      </c>
      <c r="H1150" s="449" t="s">
        <v>322</v>
      </c>
      <c r="I1150" s="449" t="s">
        <v>1037</v>
      </c>
      <c r="J1150" s="449" t="s">
        <v>1386</v>
      </c>
      <c r="K1150" s="449"/>
      <c r="L1150" s="449"/>
      <c r="M1150" s="471">
        <f t="shared" ref="M1150:P1150" si="118">SUM(M1152:M1153)</f>
        <v>10.6</v>
      </c>
      <c r="N1150" s="471">
        <f t="shared" si="118"/>
        <v>14.5</v>
      </c>
      <c r="O1150" s="471">
        <f t="shared" si="118"/>
        <v>14.411060000000001</v>
      </c>
      <c r="P1150" s="471">
        <f t="shared" si="118"/>
        <v>54.6</v>
      </c>
      <c r="Q1150" s="471">
        <f>SUM(Q1152:Q1153)</f>
        <v>10.6</v>
      </c>
      <c r="R1150" s="471">
        <v>0</v>
      </c>
      <c r="S1150" s="471">
        <v>0</v>
      </c>
      <c r="T1150" s="491"/>
      <c r="EF1150" s="16"/>
    </row>
    <row r="1151" spans="1:136" ht="89.4" customHeight="1" x14ac:dyDescent="0.25">
      <c r="A1151" s="529"/>
      <c r="B1151" s="475"/>
      <c r="C1151" s="510"/>
      <c r="D1151" s="336" t="s">
        <v>1387</v>
      </c>
      <c r="E1151" s="312" t="s">
        <v>359</v>
      </c>
      <c r="F1151" s="307">
        <v>42370</v>
      </c>
      <c r="G1151" s="307">
        <v>44561</v>
      </c>
      <c r="H1151" s="451"/>
      <c r="I1151" s="451"/>
      <c r="J1151" s="451"/>
      <c r="K1151" s="451"/>
      <c r="L1151" s="451"/>
      <c r="M1151" s="472"/>
      <c r="N1151" s="472"/>
      <c r="O1151" s="472"/>
      <c r="P1151" s="472"/>
      <c r="Q1151" s="472"/>
      <c r="R1151" s="472"/>
      <c r="S1151" s="472"/>
      <c r="T1151" s="493"/>
      <c r="EF1151" s="16"/>
    </row>
    <row r="1152" spans="1:136" ht="30.6" customHeight="1" x14ac:dyDescent="0.25">
      <c r="A1152" s="529"/>
      <c r="B1152" s="398"/>
      <c r="C1152" s="515" t="s">
        <v>1388</v>
      </c>
      <c r="D1152" s="516"/>
      <c r="E1152" s="516"/>
      <c r="F1152" s="516"/>
      <c r="G1152" s="517"/>
      <c r="H1152" s="298" t="s">
        <v>322</v>
      </c>
      <c r="I1152" s="298" t="s">
        <v>1037</v>
      </c>
      <c r="J1152" s="298" t="s">
        <v>1386</v>
      </c>
      <c r="K1152" s="298" t="s">
        <v>623</v>
      </c>
      <c r="L1152" s="298"/>
      <c r="M1152" s="316">
        <v>10.6</v>
      </c>
      <c r="N1152" s="316">
        <v>14.4</v>
      </c>
      <c r="O1152" s="316">
        <v>14.4</v>
      </c>
      <c r="P1152" s="316">
        <v>54.6</v>
      </c>
      <c r="Q1152" s="316">
        <v>10.6</v>
      </c>
      <c r="R1152" s="316">
        <v>0</v>
      </c>
      <c r="S1152" s="316">
        <v>0</v>
      </c>
      <c r="T1152" s="318">
        <v>2</v>
      </c>
      <c r="EF1152" s="16"/>
    </row>
    <row r="1153" spans="1:136" ht="28.2" customHeight="1" x14ac:dyDescent="0.25">
      <c r="A1153" s="524"/>
      <c r="B1153" s="392"/>
      <c r="C1153" s="477" t="s">
        <v>585</v>
      </c>
      <c r="D1153" s="478"/>
      <c r="E1153" s="478"/>
      <c r="F1153" s="478"/>
      <c r="G1153" s="479"/>
      <c r="H1153" s="298" t="s">
        <v>322</v>
      </c>
      <c r="I1153" s="298" t="s">
        <v>1037</v>
      </c>
      <c r="J1153" s="298" t="s">
        <v>1386</v>
      </c>
      <c r="K1153" s="309" t="s">
        <v>780</v>
      </c>
      <c r="L1153" s="309"/>
      <c r="M1153" s="316">
        <v>0</v>
      </c>
      <c r="N1153" s="316">
        <v>0.1</v>
      </c>
      <c r="O1153" s="316">
        <v>1.106E-2</v>
      </c>
      <c r="P1153" s="316"/>
      <c r="Q1153" s="316"/>
      <c r="R1153" s="316"/>
      <c r="S1153" s="316"/>
      <c r="T1153" s="318">
        <v>2</v>
      </c>
      <c r="EF1153" s="16"/>
    </row>
    <row r="1154" spans="1:136" ht="92.4" customHeight="1" x14ac:dyDescent="0.25">
      <c r="A1154" s="514" t="s">
        <v>1376</v>
      </c>
      <c r="B1154" s="546" t="s">
        <v>1389</v>
      </c>
      <c r="C1154" s="498" t="s">
        <v>1390</v>
      </c>
      <c r="D1154" s="300" t="s">
        <v>1391</v>
      </c>
      <c r="E1154" s="547" t="s">
        <v>359</v>
      </c>
      <c r="F1154" s="399">
        <v>42370</v>
      </c>
      <c r="G1154" s="307">
        <v>44561</v>
      </c>
      <c r="H1154" s="449" t="s">
        <v>322</v>
      </c>
      <c r="I1154" s="449" t="s">
        <v>1037</v>
      </c>
      <c r="J1154" s="449" t="s">
        <v>1392</v>
      </c>
      <c r="K1154" s="449"/>
      <c r="L1154" s="449"/>
      <c r="M1154" s="471">
        <f>SUM(M1158:M1160)</f>
        <v>296.39999999999998</v>
      </c>
      <c r="N1154" s="471">
        <f>N1158+N1159+N1160</f>
        <v>287.47494</v>
      </c>
      <c r="O1154" s="471">
        <f t="shared" ref="O1154" si="119">SUM(O1158:O1160)</f>
        <v>287.47494</v>
      </c>
      <c r="P1154" s="471">
        <f>P1158+P1159+P1160</f>
        <v>269.39999999999998</v>
      </c>
      <c r="Q1154" s="471">
        <f>Q1158+Q1159+Q1160</f>
        <v>280.5</v>
      </c>
      <c r="R1154" s="471">
        <v>0</v>
      </c>
      <c r="S1154" s="471">
        <v>0</v>
      </c>
      <c r="T1154" s="491"/>
      <c r="EF1154" s="16"/>
    </row>
    <row r="1155" spans="1:136" ht="117.6" customHeight="1" x14ac:dyDescent="0.25">
      <c r="A1155" s="514"/>
      <c r="B1155" s="546"/>
      <c r="C1155" s="498"/>
      <c r="D1155" s="400" t="s">
        <v>1393</v>
      </c>
      <c r="E1155" s="547"/>
      <c r="F1155" s="401">
        <v>42736</v>
      </c>
      <c r="G1155" s="307">
        <v>43100</v>
      </c>
      <c r="H1155" s="450"/>
      <c r="I1155" s="450"/>
      <c r="J1155" s="450"/>
      <c r="K1155" s="450"/>
      <c r="L1155" s="450"/>
      <c r="M1155" s="490"/>
      <c r="N1155" s="490"/>
      <c r="O1155" s="490"/>
      <c r="P1155" s="490"/>
      <c r="Q1155" s="490"/>
      <c r="R1155" s="490"/>
      <c r="S1155" s="490"/>
      <c r="T1155" s="492"/>
      <c r="EF1155" s="16"/>
    </row>
    <row r="1156" spans="1:136" ht="93" customHeight="1" x14ac:dyDescent="0.25">
      <c r="A1156" s="514"/>
      <c r="B1156" s="546"/>
      <c r="C1156" s="498"/>
      <c r="D1156" s="400" t="s">
        <v>1394</v>
      </c>
      <c r="E1156" s="547"/>
      <c r="F1156" s="401">
        <v>43101</v>
      </c>
      <c r="G1156" s="307">
        <v>43465</v>
      </c>
      <c r="H1156" s="450"/>
      <c r="I1156" s="450"/>
      <c r="J1156" s="450"/>
      <c r="K1156" s="450"/>
      <c r="L1156" s="450"/>
      <c r="M1156" s="490"/>
      <c r="N1156" s="490"/>
      <c r="O1156" s="490"/>
      <c r="P1156" s="490"/>
      <c r="Q1156" s="490"/>
      <c r="R1156" s="490"/>
      <c r="S1156" s="490"/>
      <c r="T1156" s="492"/>
      <c r="EF1156" s="16"/>
    </row>
    <row r="1157" spans="1:136" ht="96.6" customHeight="1" x14ac:dyDescent="0.25">
      <c r="A1157" s="514"/>
      <c r="B1157" s="546"/>
      <c r="C1157" s="498"/>
      <c r="D1157" s="402" t="s">
        <v>1395</v>
      </c>
      <c r="E1157" s="547"/>
      <c r="F1157" s="401">
        <v>43466</v>
      </c>
      <c r="G1157" s="307">
        <v>43830</v>
      </c>
      <c r="H1157" s="451"/>
      <c r="I1157" s="451"/>
      <c r="J1157" s="451"/>
      <c r="K1157" s="451"/>
      <c r="L1157" s="451"/>
      <c r="M1157" s="472"/>
      <c r="N1157" s="472"/>
      <c r="O1157" s="472"/>
      <c r="P1157" s="472"/>
      <c r="Q1157" s="472"/>
      <c r="R1157" s="472"/>
      <c r="S1157" s="472"/>
      <c r="T1157" s="493"/>
      <c r="EF1157" s="16"/>
    </row>
    <row r="1158" spans="1:136" ht="30.6" customHeight="1" x14ac:dyDescent="0.25">
      <c r="A1158" s="529"/>
      <c r="B1158" s="540"/>
      <c r="C1158" s="544" t="s">
        <v>1327</v>
      </c>
      <c r="D1158" s="545"/>
      <c r="E1158" s="545"/>
      <c r="F1158" s="527"/>
      <c r="G1158" s="528"/>
      <c r="H1158" s="298" t="s">
        <v>322</v>
      </c>
      <c r="I1158" s="298" t="s">
        <v>1037</v>
      </c>
      <c r="J1158" s="298" t="s">
        <v>1392</v>
      </c>
      <c r="K1158" s="298" t="s">
        <v>622</v>
      </c>
      <c r="L1158" s="298"/>
      <c r="M1158" s="316">
        <v>164.4</v>
      </c>
      <c r="N1158" s="316">
        <v>156.07558</v>
      </c>
      <c r="O1158" s="316">
        <v>156.07558</v>
      </c>
      <c r="P1158" s="316">
        <v>206.9</v>
      </c>
      <c r="Q1158" s="316">
        <v>215.5</v>
      </c>
      <c r="R1158" s="316">
        <v>0</v>
      </c>
      <c r="S1158" s="316">
        <v>0</v>
      </c>
      <c r="T1158" s="302">
        <v>1</v>
      </c>
      <c r="EF1158" s="16"/>
    </row>
    <row r="1159" spans="1:136" ht="24.6" customHeight="1" x14ac:dyDescent="0.25">
      <c r="A1159" s="529"/>
      <c r="B1159" s="540"/>
      <c r="C1159" s="526" t="s">
        <v>1396</v>
      </c>
      <c r="D1159" s="527"/>
      <c r="E1159" s="527"/>
      <c r="F1159" s="527"/>
      <c r="G1159" s="528"/>
      <c r="H1159" s="298" t="s">
        <v>322</v>
      </c>
      <c r="I1159" s="298" t="s">
        <v>1037</v>
      </c>
      <c r="J1159" s="298" t="s">
        <v>1392</v>
      </c>
      <c r="K1159" s="298" t="s">
        <v>566</v>
      </c>
      <c r="L1159" s="298"/>
      <c r="M1159" s="316">
        <v>49.6</v>
      </c>
      <c r="N1159" s="316">
        <v>48.999360000000003</v>
      </c>
      <c r="O1159" s="316">
        <v>48.999360000000003</v>
      </c>
      <c r="P1159" s="316">
        <v>62.5</v>
      </c>
      <c r="Q1159" s="316">
        <v>65</v>
      </c>
      <c r="R1159" s="316">
        <v>0</v>
      </c>
      <c r="S1159" s="316">
        <v>0</v>
      </c>
      <c r="T1159" s="302">
        <v>1</v>
      </c>
      <c r="EF1159" s="16"/>
    </row>
    <row r="1160" spans="1:136" ht="27.6" customHeight="1" x14ac:dyDescent="0.25">
      <c r="A1160" s="529"/>
      <c r="B1160" s="540"/>
      <c r="C1160" s="526" t="s">
        <v>679</v>
      </c>
      <c r="D1160" s="527"/>
      <c r="E1160" s="527"/>
      <c r="F1160" s="527"/>
      <c r="G1160" s="528"/>
      <c r="H1160" s="298" t="s">
        <v>322</v>
      </c>
      <c r="I1160" s="298" t="s">
        <v>1037</v>
      </c>
      <c r="J1160" s="298" t="s">
        <v>1392</v>
      </c>
      <c r="K1160" s="298" t="s">
        <v>623</v>
      </c>
      <c r="L1160" s="298"/>
      <c r="M1160" s="316">
        <v>82.4</v>
      </c>
      <c r="N1160" s="316">
        <v>82.4</v>
      </c>
      <c r="O1160" s="316">
        <v>82.4</v>
      </c>
      <c r="P1160" s="316">
        <v>0</v>
      </c>
      <c r="Q1160" s="316">
        <v>0</v>
      </c>
      <c r="R1160" s="316">
        <v>0</v>
      </c>
      <c r="S1160" s="316">
        <v>0</v>
      </c>
      <c r="T1160" s="318">
        <v>3</v>
      </c>
      <c r="EF1160" s="16"/>
    </row>
    <row r="1161" spans="1:136" ht="78" customHeight="1" x14ac:dyDescent="0.25">
      <c r="A1161" s="522" t="s">
        <v>1376</v>
      </c>
      <c r="B1161" s="530" t="s">
        <v>1397</v>
      </c>
      <c r="C1161" s="503" t="s">
        <v>1390</v>
      </c>
      <c r="D1161" s="300" t="s">
        <v>1398</v>
      </c>
      <c r="E1161" s="310" t="s">
        <v>359</v>
      </c>
      <c r="F1161" s="306">
        <v>42370</v>
      </c>
      <c r="G1161" s="307">
        <v>44561</v>
      </c>
      <c r="H1161" s="449" t="s">
        <v>322</v>
      </c>
      <c r="I1161" s="449" t="s">
        <v>1037</v>
      </c>
      <c r="J1161" s="449" t="s">
        <v>1392</v>
      </c>
      <c r="K1161" s="449"/>
      <c r="L1161" s="449"/>
      <c r="M1161" s="501">
        <f>M1165+M1166</f>
        <v>140.6</v>
      </c>
      <c r="N1161" s="501">
        <f t="shared" ref="N1161:O1161" si="120">SUM(N1165:N1166)</f>
        <v>149.52506</v>
      </c>
      <c r="O1161" s="501">
        <f t="shared" si="120"/>
        <v>149.52506</v>
      </c>
      <c r="P1161" s="501">
        <f>P1165+P1166</f>
        <v>140.6</v>
      </c>
      <c r="Q1161" s="501">
        <f>Q1165+Q1166</f>
        <v>150</v>
      </c>
      <c r="R1161" s="449" t="s">
        <v>1399</v>
      </c>
      <c r="S1161" s="449" t="s">
        <v>1399</v>
      </c>
      <c r="T1161" s="449"/>
      <c r="EF1161" s="16"/>
    </row>
    <row r="1162" spans="1:136" ht="105.6" x14ac:dyDescent="0.25">
      <c r="A1162" s="529"/>
      <c r="B1162" s="475"/>
      <c r="C1162" s="504"/>
      <c r="D1162" s="400" t="s">
        <v>1393</v>
      </c>
      <c r="E1162" s="532"/>
      <c r="F1162" s="307">
        <v>42736</v>
      </c>
      <c r="G1162" s="307">
        <v>43100</v>
      </c>
      <c r="H1162" s="450"/>
      <c r="I1162" s="450"/>
      <c r="J1162" s="450"/>
      <c r="K1162" s="450"/>
      <c r="L1162" s="450"/>
      <c r="M1162" s="502"/>
      <c r="N1162" s="502"/>
      <c r="O1162" s="502"/>
      <c r="P1162" s="502"/>
      <c r="Q1162" s="502"/>
      <c r="R1162" s="450"/>
      <c r="S1162" s="450"/>
      <c r="T1162" s="450"/>
      <c r="EF1162" s="16"/>
    </row>
    <row r="1163" spans="1:136" ht="79.2" x14ac:dyDescent="0.25">
      <c r="A1163" s="529"/>
      <c r="B1163" s="475"/>
      <c r="C1163" s="504"/>
      <c r="D1163" s="400" t="s">
        <v>1400</v>
      </c>
      <c r="E1163" s="532"/>
      <c r="F1163" s="307">
        <v>43101</v>
      </c>
      <c r="G1163" s="307">
        <v>43465</v>
      </c>
      <c r="H1163" s="450"/>
      <c r="I1163" s="450"/>
      <c r="J1163" s="450"/>
      <c r="K1163" s="450"/>
      <c r="L1163" s="450"/>
      <c r="M1163" s="502"/>
      <c r="N1163" s="502"/>
      <c r="O1163" s="502"/>
      <c r="P1163" s="502"/>
      <c r="Q1163" s="502"/>
      <c r="R1163" s="450"/>
      <c r="S1163" s="450"/>
      <c r="T1163" s="450"/>
      <c r="EF1163" s="16"/>
    </row>
    <row r="1164" spans="1:136" ht="79.2" x14ac:dyDescent="0.25">
      <c r="A1164" s="524"/>
      <c r="B1164" s="476"/>
      <c r="C1164" s="505"/>
      <c r="D1164" s="402" t="s">
        <v>1395</v>
      </c>
      <c r="E1164" s="533"/>
      <c r="F1164" s="403">
        <v>43466</v>
      </c>
      <c r="G1164" s="401">
        <v>43830</v>
      </c>
      <c r="H1164" s="451"/>
      <c r="I1164" s="451"/>
      <c r="J1164" s="451"/>
      <c r="K1164" s="451"/>
      <c r="L1164" s="451"/>
      <c r="M1164" s="506"/>
      <c r="N1164" s="506"/>
      <c r="O1164" s="506"/>
      <c r="P1164" s="506"/>
      <c r="Q1164" s="506"/>
      <c r="R1164" s="451"/>
      <c r="S1164" s="451"/>
      <c r="T1164" s="451"/>
      <c r="EF1164" s="16"/>
    </row>
    <row r="1165" spans="1:136" ht="30.6" customHeight="1" x14ac:dyDescent="0.25">
      <c r="A1165" s="522"/>
      <c r="B1165" s="523"/>
      <c r="C1165" s="526" t="s">
        <v>1401</v>
      </c>
      <c r="D1165" s="527"/>
      <c r="E1165" s="527"/>
      <c r="F1165" s="527"/>
      <c r="G1165" s="528"/>
      <c r="H1165" s="298" t="s">
        <v>322</v>
      </c>
      <c r="I1165" s="298" t="s">
        <v>1037</v>
      </c>
      <c r="J1165" s="298" t="s">
        <v>1392</v>
      </c>
      <c r="K1165" s="298" t="s">
        <v>410</v>
      </c>
      <c r="L1165" s="298"/>
      <c r="M1165" s="316">
        <v>108</v>
      </c>
      <c r="N1165" s="316">
        <v>116.32442</v>
      </c>
      <c r="O1165" s="316">
        <v>116.32442</v>
      </c>
      <c r="P1165" s="404">
        <v>108</v>
      </c>
      <c r="Q1165" s="404">
        <v>115.2</v>
      </c>
      <c r="R1165" s="316">
        <v>0</v>
      </c>
      <c r="S1165" s="316">
        <v>0</v>
      </c>
      <c r="T1165" s="302">
        <v>1</v>
      </c>
      <c r="EF1165" s="16"/>
    </row>
    <row r="1166" spans="1:136" ht="42.6" customHeight="1" x14ac:dyDescent="0.25">
      <c r="A1166" s="524"/>
      <c r="B1166" s="525"/>
      <c r="C1166" s="526" t="s">
        <v>573</v>
      </c>
      <c r="D1166" s="527"/>
      <c r="E1166" s="527"/>
      <c r="F1166" s="527"/>
      <c r="G1166" s="528"/>
      <c r="H1166" s="298" t="s">
        <v>322</v>
      </c>
      <c r="I1166" s="298" t="s">
        <v>1037</v>
      </c>
      <c r="J1166" s="298" t="s">
        <v>1392</v>
      </c>
      <c r="K1166" s="298" t="s">
        <v>86</v>
      </c>
      <c r="L1166" s="298"/>
      <c r="M1166" s="316">
        <v>32.6</v>
      </c>
      <c r="N1166" s="316">
        <v>33.20064</v>
      </c>
      <c r="O1166" s="316">
        <v>33.20064</v>
      </c>
      <c r="P1166" s="404">
        <v>32.6</v>
      </c>
      <c r="Q1166" s="405">
        <v>34.799999999999997</v>
      </c>
      <c r="R1166" s="316">
        <v>0</v>
      </c>
      <c r="S1166" s="316">
        <v>0</v>
      </c>
      <c r="T1166" s="302">
        <v>1</v>
      </c>
      <c r="EF1166" s="16"/>
    </row>
    <row r="1167" spans="1:136" ht="92.4" customHeight="1" x14ac:dyDescent="0.25">
      <c r="A1167" s="522" t="s">
        <v>1376</v>
      </c>
      <c r="B1167" s="530" t="s">
        <v>1402</v>
      </c>
      <c r="C1167" s="503" t="s">
        <v>1403</v>
      </c>
      <c r="D1167" s="300" t="s">
        <v>1382</v>
      </c>
      <c r="E1167" s="310" t="s">
        <v>359</v>
      </c>
      <c r="F1167" s="306">
        <v>42370</v>
      </c>
      <c r="G1167" s="307">
        <v>44561</v>
      </c>
      <c r="H1167" s="449" t="s">
        <v>322</v>
      </c>
      <c r="I1167" s="449" t="s">
        <v>1037</v>
      </c>
      <c r="J1167" s="449" t="s">
        <v>1404</v>
      </c>
      <c r="K1167" s="406"/>
      <c r="L1167" s="406"/>
      <c r="M1167" s="471">
        <f t="shared" ref="M1167:O1167" si="121">SUM(M1171:M1173)</f>
        <v>296.39999999999998</v>
      </c>
      <c r="N1167" s="471">
        <f t="shared" si="121"/>
        <v>296.39999999999998</v>
      </c>
      <c r="O1167" s="471">
        <f t="shared" si="121"/>
        <v>296.39999999999998</v>
      </c>
      <c r="P1167" s="471">
        <f>P1171+P1172</f>
        <v>269.39999999999998</v>
      </c>
      <c r="Q1167" s="471">
        <f t="shared" ref="Q1167" si="122">SUM(Q1171:Q1173)</f>
        <v>280.5</v>
      </c>
      <c r="R1167" s="471">
        <v>0</v>
      </c>
      <c r="S1167" s="471">
        <v>0</v>
      </c>
      <c r="T1167" s="407"/>
      <c r="EF1167" s="16"/>
    </row>
    <row r="1168" spans="1:136" ht="105.6" x14ac:dyDescent="0.25">
      <c r="A1168" s="529"/>
      <c r="B1168" s="475"/>
      <c r="C1168" s="504"/>
      <c r="D1168" s="400" t="s">
        <v>1393</v>
      </c>
      <c r="E1168" s="532"/>
      <c r="F1168" s="314">
        <v>42736</v>
      </c>
      <c r="G1168" s="327">
        <v>43100</v>
      </c>
      <c r="H1168" s="450"/>
      <c r="I1168" s="450"/>
      <c r="J1168" s="450"/>
      <c r="K1168" s="450"/>
      <c r="L1168" s="450"/>
      <c r="M1168" s="490"/>
      <c r="N1168" s="490"/>
      <c r="O1168" s="490"/>
      <c r="P1168" s="490"/>
      <c r="Q1168" s="490"/>
      <c r="R1168" s="490"/>
      <c r="S1168" s="490"/>
      <c r="T1168" s="408"/>
      <c r="EF1168" s="16"/>
    </row>
    <row r="1169" spans="1:136" ht="82.8" customHeight="1" x14ac:dyDescent="0.25">
      <c r="A1169" s="529"/>
      <c r="B1169" s="475"/>
      <c r="C1169" s="504"/>
      <c r="D1169" s="400" t="s">
        <v>1400</v>
      </c>
      <c r="E1169" s="532"/>
      <c r="F1169" s="307">
        <v>43101</v>
      </c>
      <c r="G1169" s="307">
        <v>43465</v>
      </c>
      <c r="H1169" s="450"/>
      <c r="I1169" s="450"/>
      <c r="J1169" s="450"/>
      <c r="K1169" s="450"/>
      <c r="L1169" s="450"/>
      <c r="M1169" s="490"/>
      <c r="N1169" s="490"/>
      <c r="O1169" s="490"/>
      <c r="P1169" s="490"/>
      <c r="Q1169" s="490"/>
      <c r="R1169" s="490"/>
      <c r="S1169" s="490"/>
      <c r="T1169" s="538"/>
      <c r="EF1169" s="16"/>
    </row>
    <row r="1170" spans="1:136" ht="74.400000000000006" customHeight="1" x14ac:dyDescent="0.25">
      <c r="A1170" s="524"/>
      <c r="B1170" s="476"/>
      <c r="C1170" s="505"/>
      <c r="D1170" s="373" t="s">
        <v>1405</v>
      </c>
      <c r="E1170" s="533"/>
      <c r="F1170" s="307">
        <v>43466</v>
      </c>
      <c r="G1170" s="307">
        <v>43830</v>
      </c>
      <c r="H1170" s="451"/>
      <c r="I1170" s="451"/>
      <c r="J1170" s="451"/>
      <c r="K1170" s="451"/>
      <c r="L1170" s="451"/>
      <c r="M1170" s="472"/>
      <c r="N1170" s="472"/>
      <c r="O1170" s="472"/>
      <c r="P1170" s="472"/>
      <c r="Q1170" s="472"/>
      <c r="R1170" s="472"/>
      <c r="S1170" s="472"/>
      <c r="T1170" s="539"/>
      <c r="EF1170" s="16"/>
    </row>
    <row r="1171" spans="1:136" ht="28.8" customHeight="1" x14ac:dyDescent="0.25">
      <c r="A1171" s="522"/>
      <c r="B1171" s="523"/>
      <c r="C1171" s="526" t="s">
        <v>1406</v>
      </c>
      <c r="D1171" s="527"/>
      <c r="E1171" s="527"/>
      <c r="F1171" s="527"/>
      <c r="G1171" s="528"/>
      <c r="H1171" s="390" t="s">
        <v>322</v>
      </c>
      <c r="I1171" s="390" t="s">
        <v>1037</v>
      </c>
      <c r="J1171" s="390" t="s">
        <v>1404</v>
      </c>
      <c r="K1171" s="390" t="s">
        <v>622</v>
      </c>
      <c r="L1171" s="390"/>
      <c r="M1171" s="365">
        <v>164.4</v>
      </c>
      <c r="N1171" s="365">
        <v>164.4</v>
      </c>
      <c r="O1171" s="365">
        <v>164.4</v>
      </c>
      <c r="P1171" s="365">
        <v>206.9</v>
      </c>
      <c r="Q1171" s="365">
        <v>215.5</v>
      </c>
      <c r="R1171" s="365">
        <v>0</v>
      </c>
      <c r="S1171" s="365">
        <v>0</v>
      </c>
      <c r="T1171" s="391">
        <v>1</v>
      </c>
      <c r="EF1171" s="16"/>
    </row>
    <row r="1172" spans="1:136" ht="32.4" customHeight="1" x14ac:dyDescent="0.25">
      <c r="A1172" s="529"/>
      <c r="B1172" s="540"/>
      <c r="C1172" s="526" t="s">
        <v>1407</v>
      </c>
      <c r="D1172" s="527"/>
      <c r="E1172" s="527"/>
      <c r="F1172" s="527"/>
      <c r="G1172" s="528"/>
      <c r="H1172" s="298" t="s">
        <v>322</v>
      </c>
      <c r="I1172" s="298" t="s">
        <v>1037</v>
      </c>
      <c r="J1172" s="298" t="s">
        <v>1404</v>
      </c>
      <c r="K1172" s="298" t="s">
        <v>566</v>
      </c>
      <c r="L1172" s="298"/>
      <c r="M1172" s="316">
        <v>49.6</v>
      </c>
      <c r="N1172" s="316">
        <v>49.6</v>
      </c>
      <c r="O1172" s="316">
        <v>49.6</v>
      </c>
      <c r="P1172" s="316">
        <v>62.5</v>
      </c>
      <c r="Q1172" s="316">
        <v>65</v>
      </c>
      <c r="R1172" s="316">
        <v>0</v>
      </c>
      <c r="S1172" s="316">
        <v>0</v>
      </c>
      <c r="T1172" s="302">
        <v>1</v>
      </c>
      <c r="EF1172" s="16"/>
    </row>
    <row r="1173" spans="1:136" ht="32.4" customHeight="1" x14ac:dyDescent="0.25">
      <c r="A1173" s="524"/>
      <c r="B1173" s="525"/>
      <c r="C1173" s="541" t="s">
        <v>1408</v>
      </c>
      <c r="D1173" s="542"/>
      <c r="E1173" s="542"/>
      <c r="F1173" s="542"/>
      <c r="G1173" s="543"/>
      <c r="H1173" s="298" t="s">
        <v>322</v>
      </c>
      <c r="I1173" s="298" t="s">
        <v>1037</v>
      </c>
      <c r="J1173" s="298" t="s">
        <v>1404</v>
      </c>
      <c r="K1173" s="298" t="s">
        <v>623</v>
      </c>
      <c r="L1173" s="298"/>
      <c r="M1173" s="316">
        <v>82.4</v>
      </c>
      <c r="N1173" s="316">
        <v>82.4</v>
      </c>
      <c r="O1173" s="316">
        <v>82.4</v>
      </c>
      <c r="P1173" s="316">
        <v>0</v>
      </c>
      <c r="Q1173" s="316"/>
      <c r="R1173" s="316"/>
      <c r="S1173" s="316"/>
      <c r="T1173" s="318">
        <v>3</v>
      </c>
      <c r="EF1173" s="16"/>
    </row>
    <row r="1174" spans="1:136" ht="20.399999999999999" customHeight="1" x14ac:dyDescent="0.25">
      <c r="A1174" s="522" t="s">
        <v>1376</v>
      </c>
      <c r="B1174" s="530" t="s">
        <v>456</v>
      </c>
      <c r="C1174" s="503" t="s">
        <v>1403</v>
      </c>
      <c r="D1174" s="511" t="s">
        <v>1382</v>
      </c>
      <c r="E1174" s="531" t="s">
        <v>1409</v>
      </c>
      <c r="F1174" s="534">
        <v>42370</v>
      </c>
      <c r="G1174" s="536">
        <v>42735</v>
      </c>
      <c r="H1174" s="449" t="s">
        <v>322</v>
      </c>
      <c r="I1174" s="449" t="s">
        <v>1037</v>
      </c>
      <c r="J1174" s="449" t="s">
        <v>1404</v>
      </c>
      <c r="K1174" s="449"/>
      <c r="L1174" s="449"/>
      <c r="M1174" s="471">
        <f>M1179+M1180</f>
        <v>140.6</v>
      </c>
      <c r="N1174" s="471">
        <f t="shared" ref="N1174:Q1174" si="123">N1179+N1180</f>
        <v>140.6</v>
      </c>
      <c r="O1174" s="471">
        <f t="shared" si="123"/>
        <v>140.6</v>
      </c>
      <c r="P1174" s="471">
        <f t="shared" si="123"/>
        <v>140.6</v>
      </c>
      <c r="Q1174" s="471">
        <f t="shared" si="123"/>
        <v>150</v>
      </c>
      <c r="R1174" s="471">
        <v>0</v>
      </c>
      <c r="S1174" s="471">
        <v>0</v>
      </c>
      <c r="T1174" s="491"/>
      <c r="EF1174" s="16"/>
    </row>
    <row r="1175" spans="1:136" ht="69" customHeight="1" x14ac:dyDescent="0.25">
      <c r="A1175" s="529"/>
      <c r="B1175" s="475"/>
      <c r="C1175" s="504"/>
      <c r="D1175" s="512"/>
      <c r="E1175" s="532"/>
      <c r="F1175" s="535"/>
      <c r="G1175" s="537"/>
      <c r="H1175" s="450"/>
      <c r="I1175" s="450"/>
      <c r="J1175" s="450"/>
      <c r="K1175" s="450"/>
      <c r="L1175" s="450"/>
      <c r="M1175" s="490"/>
      <c r="N1175" s="490"/>
      <c r="O1175" s="490"/>
      <c r="P1175" s="490"/>
      <c r="Q1175" s="490"/>
      <c r="R1175" s="490"/>
      <c r="S1175" s="490"/>
      <c r="T1175" s="492"/>
      <c r="EF1175" s="16"/>
    </row>
    <row r="1176" spans="1:136" ht="105.6" x14ac:dyDescent="0.25">
      <c r="A1176" s="529"/>
      <c r="B1176" s="475"/>
      <c r="C1176" s="504"/>
      <c r="D1176" s="400" t="s">
        <v>1393</v>
      </c>
      <c r="E1176" s="532"/>
      <c r="F1176" s="314">
        <v>42736</v>
      </c>
      <c r="G1176" s="327">
        <v>43100</v>
      </c>
      <c r="H1176" s="450"/>
      <c r="I1176" s="450"/>
      <c r="J1176" s="450"/>
      <c r="K1176" s="450"/>
      <c r="L1176" s="450"/>
      <c r="M1176" s="490"/>
      <c r="N1176" s="490"/>
      <c r="O1176" s="490"/>
      <c r="P1176" s="490"/>
      <c r="Q1176" s="490"/>
      <c r="R1176" s="490"/>
      <c r="S1176" s="490"/>
      <c r="T1176" s="492"/>
      <c r="EF1176" s="16"/>
    </row>
    <row r="1177" spans="1:136" ht="79.2" x14ac:dyDescent="0.25">
      <c r="A1177" s="529"/>
      <c r="B1177" s="475"/>
      <c r="C1177" s="504"/>
      <c r="D1177" s="400" t="s">
        <v>1400</v>
      </c>
      <c r="E1177" s="532"/>
      <c r="F1177" s="314">
        <v>43101</v>
      </c>
      <c r="G1177" s="314">
        <v>43465</v>
      </c>
      <c r="H1177" s="450"/>
      <c r="I1177" s="450"/>
      <c r="J1177" s="450"/>
      <c r="K1177" s="450"/>
      <c r="L1177" s="450"/>
      <c r="M1177" s="490"/>
      <c r="N1177" s="490"/>
      <c r="O1177" s="490"/>
      <c r="P1177" s="490"/>
      <c r="Q1177" s="490"/>
      <c r="R1177" s="490"/>
      <c r="S1177" s="490"/>
      <c r="T1177" s="492"/>
      <c r="EF1177" s="16"/>
    </row>
    <row r="1178" spans="1:136" ht="81" customHeight="1" x14ac:dyDescent="0.25">
      <c r="A1178" s="524"/>
      <c r="B1178" s="476"/>
      <c r="C1178" s="505"/>
      <c r="D1178" s="373" t="s">
        <v>1405</v>
      </c>
      <c r="E1178" s="533"/>
      <c r="F1178" s="314">
        <v>43466</v>
      </c>
      <c r="G1178" s="314">
        <v>43830</v>
      </c>
      <c r="H1178" s="451"/>
      <c r="I1178" s="451"/>
      <c r="J1178" s="451"/>
      <c r="K1178" s="451"/>
      <c r="L1178" s="451"/>
      <c r="M1178" s="472"/>
      <c r="N1178" s="472"/>
      <c r="O1178" s="472"/>
      <c r="P1178" s="472"/>
      <c r="Q1178" s="472"/>
      <c r="R1178" s="472"/>
      <c r="S1178" s="472"/>
      <c r="T1178" s="493"/>
      <c r="EF1178" s="16"/>
    </row>
    <row r="1179" spans="1:136" ht="22.8" customHeight="1" x14ac:dyDescent="0.25">
      <c r="A1179" s="522"/>
      <c r="B1179" s="523"/>
      <c r="C1179" s="526" t="s">
        <v>1383</v>
      </c>
      <c r="D1179" s="527"/>
      <c r="E1179" s="527"/>
      <c r="F1179" s="527"/>
      <c r="G1179" s="528"/>
      <c r="H1179" s="298" t="s">
        <v>322</v>
      </c>
      <c r="I1179" s="298" t="s">
        <v>1037</v>
      </c>
      <c r="J1179" s="298" t="s">
        <v>1404</v>
      </c>
      <c r="K1179" s="298" t="s">
        <v>410</v>
      </c>
      <c r="L1179" s="298" t="s">
        <v>296</v>
      </c>
      <c r="M1179" s="316">
        <v>108</v>
      </c>
      <c r="N1179" s="316">
        <v>108.42724</v>
      </c>
      <c r="O1179" s="316">
        <v>108.42724</v>
      </c>
      <c r="P1179" s="316">
        <v>108</v>
      </c>
      <c r="Q1179" s="316">
        <v>115.2</v>
      </c>
      <c r="R1179" s="316">
        <v>0</v>
      </c>
      <c r="S1179" s="316">
        <v>0</v>
      </c>
      <c r="T1179" s="318">
        <v>1</v>
      </c>
      <c r="EF1179" s="16"/>
    </row>
    <row r="1180" spans="1:136" ht="27" customHeight="1" x14ac:dyDescent="0.25">
      <c r="A1180" s="524"/>
      <c r="B1180" s="525"/>
      <c r="C1180" s="526" t="s">
        <v>573</v>
      </c>
      <c r="D1180" s="527"/>
      <c r="E1180" s="527"/>
      <c r="F1180" s="527"/>
      <c r="G1180" s="528"/>
      <c r="H1180" s="298" t="s">
        <v>322</v>
      </c>
      <c r="I1180" s="298" t="s">
        <v>1037</v>
      </c>
      <c r="J1180" s="298" t="s">
        <v>1404</v>
      </c>
      <c r="K1180" s="298" t="s">
        <v>86</v>
      </c>
      <c r="L1180" s="298" t="s">
        <v>300</v>
      </c>
      <c r="M1180" s="316">
        <v>32.6</v>
      </c>
      <c r="N1180" s="316">
        <v>32.172759999999997</v>
      </c>
      <c r="O1180" s="316">
        <v>32.172759999999997</v>
      </c>
      <c r="P1180" s="316">
        <v>32.6</v>
      </c>
      <c r="Q1180" s="316">
        <v>34.799999999999997</v>
      </c>
      <c r="R1180" s="316">
        <v>0</v>
      </c>
      <c r="S1180" s="316">
        <v>0</v>
      </c>
      <c r="T1180" s="318">
        <v>1</v>
      </c>
      <c r="EF1180" s="16"/>
    </row>
    <row r="1181" spans="1:136" ht="76.8" customHeight="1" x14ac:dyDescent="0.25">
      <c r="A1181" s="450" t="s">
        <v>1376</v>
      </c>
      <c r="B1181" s="475" t="s">
        <v>965</v>
      </c>
      <c r="C1181" s="508" t="s">
        <v>1410</v>
      </c>
      <c r="D1181" s="305" t="s">
        <v>1411</v>
      </c>
      <c r="E1181" s="310" t="s">
        <v>359</v>
      </c>
      <c r="F1181" s="306">
        <v>40742</v>
      </c>
      <c r="G1181" s="310" t="s">
        <v>321</v>
      </c>
      <c r="H1181" s="449" t="s">
        <v>322</v>
      </c>
      <c r="I1181" s="449" t="s">
        <v>1037</v>
      </c>
      <c r="J1181" s="449" t="s">
        <v>1412</v>
      </c>
      <c r="K1181" s="449"/>
      <c r="L1181" s="449"/>
      <c r="M1181" s="471">
        <f t="shared" ref="M1181:S1181" si="124">SUM(M1183:M1187)</f>
        <v>2934.6</v>
      </c>
      <c r="N1181" s="471">
        <f t="shared" si="124"/>
        <v>3236.7000000000003</v>
      </c>
      <c r="O1181" s="471">
        <f t="shared" si="124"/>
        <v>3236.7020400000001</v>
      </c>
      <c r="P1181" s="471">
        <f t="shared" si="124"/>
        <v>3507.4</v>
      </c>
      <c r="Q1181" s="471">
        <f t="shared" si="124"/>
        <v>3445.8</v>
      </c>
      <c r="R1181" s="471">
        <f t="shared" si="124"/>
        <v>2131.8000000000002</v>
      </c>
      <c r="S1181" s="471">
        <f t="shared" si="124"/>
        <v>1994.3</v>
      </c>
      <c r="T1181" s="471"/>
      <c r="EF1181" s="16"/>
    </row>
    <row r="1182" spans="1:136" ht="90" customHeight="1" x14ac:dyDescent="0.25">
      <c r="A1182" s="450"/>
      <c r="B1182" s="475"/>
      <c r="C1182" s="510"/>
      <c r="D1182" s="336" t="s">
        <v>1382</v>
      </c>
      <c r="E1182" s="312" t="s">
        <v>359</v>
      </c>
      <c r="F1182" s="307">
        <v>42370</v>
      </c>
      <c r="G1182" s="307">
        <v>44561</v>
      </c>
      <c r="H1182" s="451"/>
      <c r="I1182" s="451"/>
      <c r="J1182" s="451"/>
      <c r="K1182" s="451"/>
      <c r="L1182" s="451"/>
      <c r="M1182" s="472"/>
      <c r="N1182" s="472"/>
      <c r="O1182" s="472"/>
      <c r="P1182" s="472"/>
      <c r="Q1182" s="472"/>
      <c r="R1182" s="472"/>
      <c r="S1182" s="472"/>
      <c r="T1182" s="472"/>
      <c r="EF1182" s="16"/>
    </row>
    <row r="1183" spans="1:136" ht="32.4" customHeight="1" x14ac:dyDescent="0.25">
      <c r="A1183" s="450"/>
      <c r="B1183" s="475"/>
      <c r="C1183" s="526" t="s">
        <v>1413</v>
      </c>
      <c r="D1183" s="527"/>
      <c r="E1183" s="527"/>
      <c r="F1183" s="527"/>
      <c r="G1183" s="528"/>
      <c r="H1183" s="298" t="s">
        <v>322</v>
      </c>
      <c r="I1183" s="298" t="s">
        <v>1037</v>
      </c>
      <c r="J1183" s="406" t="s">
        <v>1412</v>
      </c>
      <c r="K1183" s="298" t="s">
        <v>622</v>
      </c>
      <c r="L1183" s="298"/>
      <c r="M1183" s="299">
        <v>1998</v>
      </c>
      <c r="N1183" s="299">
        <v>2101.6733899999999</v>
      </c>
      <c r="O1183" s="299">
        <v>2101.6733899999999</v>
      </c>
      <c r="P1183" s="299">
        <v>2292.6</v>
      </c>
      <c r="Q1183" s="299">
        <v>2589.9</v>
      </c>
      <c r="R1183" s="299">
        <v>1615.5</v>
      </c>
      <c r="S1183" s="299">
        <v>1521.5</v>
      </c>
      <c r="T1183" s="302">
        <v>1</v>
      </c>
      <c r="EF1183" s="16"/>
    </row>
    <row r="1184" spans="1:136" ht="32.4" customHeight="1" x14ac:dyDescent="0.25">
      <c r="A1184" s="450"/>
      <c r="B1184" s="475"/>
      <c r="C1184" s="526" t="s">
        <v>1414</v>
      </c>
      <c r="D1184" s="527"/>
      <c r="E1184" s="527"/>
      <c r="F1184" s="527"/>
      <c r="G1184" s="528"/>
      <c r="H1184" s="298" t="s">
        <v>322</v>
      </c>
      <c r="I1184" s="298" t="s">
        <v>1037</v>
      </c>
      <c r="J1184" s="406" t="s">
        <v>1412</v>
      </c>
      <c r="K1184" s="298" t="s">
        <v>621</v>
      </c>
      <c r="L1184" s="298"/>
      <c r="M1184" s="299">
        <v>1.8</v>
      </c>
      <c r="N1184" s="299">
        <v>0.3</v>
      </c>
      <c r="O1184" s="299">
        <v>0.3</v>
      </c>
      <c r="P1184" s="299">
        <v>2</v>
      </c>
      <c r="Q1184" s="299">
        <v>2</v>
      </c>
      <c r="R1184" s="299">
        <v>0</v>
      </c>
      <c r="S1184" s="299">
        <v>0</v>
      </c>
      <c r="T1184" s="302">
        <v>1</v>
      </c>
      <c r="EF1184" s="16"/>
    </row>
    <row r="1185" spans="1:136" ht="29.4" customHeight="1" x14ac:dyDescent="0.25">
      <c r="A1185" s="450"/>
      <c r="B1185" s="475"/>
      <c r="C1185" s="526" t="s">
        <v>1396</v>
      </c>
      <c r="D1185" s="527"/>
      <c r="E1185" s="527"/>
      <c r="F1185" s="527"/>
      <c r="G1185" s="528"/>
      <c r="H1185" s="298" t="s">
        <v>322</v>
      </c>
      <c r="I1185" s="298" t="s">
        <v>1037</v>
      </c>
      <c r="J1185" s="406" t="s">
        <v>1412</v>
      </c>
      <c r="K1185" s="298" t="s">
        <v>566</v>
      </c>
      <c r="L1185" s="298"/>
      <c r="M1185" s="299">
        <v>603.4</v>
      </c>
      <c r="N1185" s="299">
        <v>805.62661000000003</v>
      </c>
      <c r="O1185" s="299">
        <v>805.62661000000003</v>
      </c>
      <c r="P1185" s="299">
        <v>692.4</v>
      </c>
      <c r="Q1185" s="299">
        <v>782.2</v>
      </c>
      <c r="R1185" s="299">
        <v>488</v>
      </c>
      <c r="S1185" s="299">
        <v>459.5</v>
      </c>
      <c r="T1185" s="302">
        <v>1</v>
      </c>
      <c r="EF1185" s="16"/>
    </row>
    <row r="1186" spans="1:136" ht="30.6" customHeight="1" x14ac:dyDescent="0.25">
      <c r="A1186" s="450"/>
      <c r="B1186" s="475"/>
      <c r="C1186" s="515" t="s">
        <v>1408</v>
      </c>
      <c r="D1186" s="516"/>
      <c r="E1186" s="516"/>
      <c r="F1186" s="516"/>
      <c r="G1186" s="517"/>
      <c r="H1186" s="298" t="s">
        <v>322</v>
      </c>
      <c r="I1186" s="298" t="s">
        <v>1037</v>
      </c>
      <c r="J1186" s="406" t="s">
        <v>1412</v>
      </c>
      <c r="K1186" s="298" t="s">
        <v>623</v>
      </c>
      <c r="L1186" s="298"/>
      <c r="M1186" s="299">
        <v>331.4</v>
      </c>
      <c r="N1186" s="299">
        <v>329.1</v>
      </c>
      <c r="O1186" s="299">
        <v>329.1</v>
      </c>
      <c r="P1186" s="299">
        <v>515.4</v>
      </c>
      <c r="Q1186" s="299">
        <v>71.7</v>
      </c>
      <c r="R1186" s="299">
        <v>28.3</v>
      </c>
      <c r="S1186" s="299">
        <v>13.3</v>
      </c>
      <c r="T1186" s="302">
        <v>2</v>
      </c>
      <c r="EF1186" s="16"/>
    </row>
    <row r="1187" spans="1:136" ht="34.799999999999997" customHeight="1" x14ac:dyDescent="0.25">
      <c r="A1187" s="451"/>
      <c r="B1187" s="476"/>
      <c r="C1187" s="515" t="s">
        <v>444</v>
      </c>
      <c r="D1187" s="516"/>
      <c r="E1187" s="516"/>
      <c r="F1187" s="516"/>
      <c r="G1187" s="517"/>
      <c r="H1187" s="298" t="s">
        <v>322</v>
      </c>
      <c r="I1187" s="298" t="s">
        <v>1037</v>
      </c>
      <c r="J1187" s="406" t="s">
        <v>1412</v>
      </c>
      <c r="K1187" s="298" t="s">
        <v>409</v>
      </c>
      <c r="L1187" s="298"/>
      <c r="M1187" s="299">
        <v>0</v>
      </c>
      <c r="N1187" s="299">
        <v>0</v>
      </c>
      <c r="O1187" s="299">
        <v>2.0400000000000001E-3</v>
      </c>
      <c r="P1187" s="299">
        <v>5</v>
      </c>
      <c r="Q1187" s="299">
        <v>0</v>
      </c>
      <c r="R1187" s="299">
        <v>0</v>
      </c>
      <c r="S1187" s="299">
        <v>0</v>
      </c>
      <c r="T1187" s="302">
        <v>3</v>
      </c>
      <c r="EF1187" s="16"/>
    </row>
    <row r="1188" spans="1:136" ht="132" x14ac:dyDescent="0.25">
      <c r="A1188" s="514" t="s">
        <v>1376</v>
      </c>
      <c r="B1188" s="514" t="s">
        <v>1415</v>
      </c>
      <c r="C1188" s="518" t="s">
        <v>1416</v>
      </c>
      <c r="D1188" s="409" t="s">
        <v>1417</v>
      </c>
      <c r="E1188" s="520" t="s">
        <v>359</v>
      </c>
      <c r="F1188" s="410">
        <v>43323</v>
      </c>
      <c r="G1188" s="307">
        <v>44196</v>
      </c>
      <c r="H1188" s="449" t="s">
        <v>322</v>
      </c>
      <c r="I1188" s="449" t="s">
        <v>56</v>
      </c>
      <c r="J1188" s="449" t="s">
        <v>1418</v>
      </c>
      <c r="K1188" s="449"/>
      <c r="L1188" s="449"/>
      <c r="M1188" s="471">
        <f>M1190</f>
        <v>6771.5</v>
      </c>
      <c r="N1188" s="471">
        <f>N1190</f>
        <v>6554.4618499999997</v>
      </c>
      <c r="O1188" s="471">
        <v>0</v>
      </c>
      <c r="P1188" s="471">
        <f>P1190</f>
        <v>0</v>
      </c>
      <c r="Q1188" s="471">
        <f>Q1190</f>
        <v>3675.6</v>
      </c>
      <c r="R1188" s="471">
        <f>R1190+R1191</f>
        <v>7092.3</v>
      </c>
      <c r="S1188" s="471">
        <f>S1190+S1191</f>
        <v>8100</v>
      </c>
      <c r="T1188" s="491">
        <v>2</v>
      </c>
      <c r="EF1188" s="16"/>
    </row>
    <row r="1189" spans="1:136" ht="105.6" x14ac:dyDescent="0.25">
      <c r="A1189" s="514"/>
      <c r="B1189" s="514"/>
      <c r="C1189" s="519"/>
      <c r="D1189" s="409" t="s">
        <v>1419</v>
      </c>
      <c r="E1189" s="521"/>
      <c r="F1189" s="403">
        <v>43382</v>
      </c>
      <c r="G1189" s="307">
        <v>44561</v>
      </c>
      <c r="H1189" s="451"/>
      <c r="I1189" s="451"/>
      <c r="J1189" s="451"/>
      <c r="K1189" s="451"/>
      <c r="L1189" s="451"/>
      <c r="M1189" s="472"/>
      <c r="N1189" s="472"/>
      <c r="O1189" s="472"/>
      <c r="P1189" s="472"/>
      <c r="Q1189" s="472"/>
      <c r="R1189" s="472"/>
      <c r="S1189" s="472"/>
      <c r="T1189" s="493"/>
      <c r="EF1189" s="16"/>
    </row>
    <row r="1190" spans="1:136" ht="24" customHeight="1" x14ac:dyDescent="0.25">
      <c r="A1190" s="514"/>
      <c r="B1190" s="514"/>
      <c r="C1190" s="477" t="s">
        <v>578</v>
      </c>
      <c r="D1190" s="478"/>
      <c r="E1190" s="478"/>
      <c r="F1190" s="478"/>
      <c r="G1190" s="479"/>
      <c r="H1190" s="298" t="s">
        <v>322</v>
      </c>
      <c r="I1190" s="298" t="s">
        <v>56</v>
      </c>
      <c r="J1190" s="298" t="s">
        <v>1418</v>
      </c>
      <c r="K1190" s="298" t="s">
        <v>411</v>
      </c>
      <c r="L1190" s="298"/>
      <c r="M1190" s="299">
        <v>6771.5</v>
      </c>
      <c r="N1190" s="299">
        <v>6554.4618499999997</v>
      </c>
      <c r="O1190" s="299">
        <v>0</v>
      </c>
      <c r="P1190" s="299">
        <v>0</v>
      </c>
      <c r="Q1190" s="299">
        <v>3675.6</v>
      </c>
      <c r="R1190" s="411">
        <v>2492.3000000000002</v>
      </c>
      <c r="S1190" s="299"/>
      <c r="T1190" s="302">
        <v>2</v>
      </c>
      <c r="EF1190" s="16"/>
    </row>
    <row r="1191" spans="1:136" ht="29.4" customHeight="1" x14ac:dyDescent="0.25">
      <c r="A1191" s="390"/>
      <c r="B1191" s="361"/>
      <c r="C1191" s="477" t="s">
        <v>1420</v>
      </c>
      <c r="D1191" s="478"/>
      <c r="E1191" s="478"/>
      <c r="F1191" s="478"/>
      <c r="G1191" s="479"/>
      <c r="H1191" s="298" t="s">
        <v>322</v>
      </c>
      <c r="I1191" s="298" t="s">
        <v>56</v>
      </c>
      <c r="J1191" s="298" t="s">
        <v>1421</v>
      </c>
      <c r="K1191" s="298" t="s">
        <v>411</v>
      </c>
      <c r="L1191" s="356"/>
      <c r="M1191" s="299"/>
      <c r="N1191" s="299"/>
      <c r="O1191" s="299"/>
      <c r="P1191" s="299"/>
      <c r="Q1191" s="299"/>
      <c r="R1191" s="411">
        <v>4600</v>
      </c>
      <c r="S1191" s="411">
        <v>8100</v>
      </c>
      <c r="T1191" s="302">
        <v>2</v>
      </c>
      <c r="EF1191" s="16"/>
    </row>
    <row r="1192" spans="1:136" ht="30.6" customHeight="1" x14ac:dyDescent="0.25">
      <c r="A1192" s="293"/>
      <c r="B1192" s="293" t="s">
        <v>311</v>
      </c>
      <c r="C1192" s="443" t="s">
        <v>1422</v>
      </c>
      <c r="D1192" s="444"/>
      <c r="E1192" s="444"/>
      <c r="F1192" s="444"/>
      <c r="G1192" s="444"/>
      <c r="H1192" s="444"/>
      <c r="I1192" s="444"/>
      <c r="J1192" s="444"/>
      <c r="K1192" s="444"/>
      <c r="L1192" s="445"/>
      <c r="M1192" s="412">
        <f t="shared" ref="M1192:S1192" si="125">M1193+M1196+M1200+M1204+M1207+M1211</f>
        <v>34443</v>
      </c>
      <c r="N1192" s="412">
        <f t="shared" si="125"/>
        <v>34261.300000000003</v>
      </c>
      <c r="O1192" s="412">
        <f t="shared" si="125"/>
        <v>33869.100000000006</v>
      </c>
      <c r="P1192" s="412">
        <f t="shared" si="125"/>
        <v>35698.800000000003</v>
      </c>
      <c r="Q1192" s="412">
        <f t="shared" si="125"/>
        <v>37373.199999999997</v>
      </c>
      <c r="R1192" s="412">
        <f t="shared" si="125"/>
        <v>36675</v>
      </c>
      <c r="S1192" s="412">
        <f t="shared" si="125"/>
        <v>31714</v>
      </c>
      <c r="T1192" s="297"/>
      <c r="EF1192" s="16"/>
    </row>
    <row r="1193" spans="1:136" ht="66" x14ac:dyDescent="0.25">
      <c r="A1193" s="450" t="s">
        <v>1376</v>
      </c>
      <c r="B1193" s="475" t="s">
        <v>1423</v>
      </c>
      <c r="C1193" s="508" t="s">
        <v>1424</v>
      </c>
      <c r="D1193" s="300" t="s">
        <v>1425</v>
      </c>
      <c r="E1193" s="301" t="s">
        <v>178</v>
      </c>
      <c r="F1193" s="301" t="s">
        <v>1426</v>
      </c>
      <c r="G1193" s="301" t="s">
        <v>321</v>
      </c>
      <c r="H1193" s="514" t="s">
        <v>8</v>
      </c>
      <c r="I1193" s="514" t="s">
        <v>322</v>
      </c>
      <c r="J1193" s="514" t="s">
        <v>1427</v>
      </c>
      <c r="K1193" s="449"/>
      <c r="L1193" s="449"/>
      <c r="M1193" s="501">
        <f t="shared" ref="M1193:S1193" si="126">M1195</f>
        <v>18738</v>
      </c>
      <c r="N1193" s="501">
        <f t="shared" si="126"/>
        <v>18738</v>
      </c>
      <c r="O1193" s="501">
        <f t="shared" si="126"/>
        <v>18738</v>
      </c>
      <c r="P1193" s="501">
        <f t="shared" si="126"/>
        <v>17925</v>
      </c>
      <c r="Q1193" s="501">
        <f t="shared" si="126"/>
        <v>18562</v>
      </c>
      <c r="R1193" s="501">
        <f t="shared" si="126"/>
        <v>17634</v>
      </c>
      <c r="S1193" s="501">
        <f t="shared" si="126"/>
        <v>17634</v>
      </c>
      <c r="T1193" s="449"/>
      <c r="EF1193" s="16"/>
    </row>
    <row r="1194" spans="1:136" ht="96.6" customHeight="1" x14ac:dyDescent="0.25">
      <c r="A1194" s="450"/>
      <c r="B1194" s="475"/>
      <c r="C1194" s="510"/>
      <c r="D1194" s="336" t="s">
        <v>1382</v>
      </c>
      <c r="E1194" s="312" t="s">
        <v>359</v>
      </c>
      <c r="F1194" s="307">
        <v>42370</v>
      </c>
      <c r="G1194" s="307">
        <v>44561</v>
      </c>
      <c r="H1194" s="514"/>
      <c r="I1194" s="514"/>
      <c r="J1194" s="514"/>
      <c r="K1194" s="451"/>
      <c r="L1194" s="451"/>
      <c r="M1194" s="506"/>
      <c r="N1194" s="506"/>
      <c r="O1194" s="506"/>
      <c r="P1194" s="506"/>
      <c r="Q1194" s="506"/>
      <c r="R1194" s="506"/>
      <c r="S1194" s="506"/>
      <c r="T1194" s="451"/>
      <c r="EF1194" s="16"/>
    </row>
    <row r="1195" spans="1:136" ht="25.8" customHeight="1" x14ac:dyDescent="0.25">
      <c r="A1195" s="451"/>
      <c r="B1195" s="476"/>
      <c r="C1195" s="507" t="s">
        <v>1428</v>
      </c>
      <c r="D1195" s="507"/>
      <c r="E1195" s="507"/>
      <c r="F1195" s="507"/>
      <c r="G1195" s="507"/>
      <c r="H1195" s="298" t="s">
        <v>8</v>
      </c>
      <c r="I1195" s="298" t="s">
        <v>322</v>
      </c>
      <c r="J1195" s="298" t="s">
        <v>1427</v>
      </c>
      <c r="K1195" s="298" t="s">
        <v>1429</v>
      </c>
      <c r="L1195" s="298"/>
      <c r="M1195" s="299">
        <v>18738</v>
      </c>
      <c r="N1195" s="299">
        <v>18738</v>
      </c>
      <c r="O1195" s="299">
        <v>18738</v>
      </c>
      <c r="P1195" s="299">
        <v>17925</v>
      </c>
      <c r="Q1195" s="299">
        <v>18562</v>
      </c>
      <c r="R1195" s="299">
        <v>17634</v>
      </c>
      <c r="S1195" s="299">
        <v>17634</v>
      </c>
      <c r="T1195" s="302">
        <v>4</v>
      </c>
      <c r="EF1195" s="16"/>
    </row>
    <row r="1196" spans="1:136" x14ac:dyDescent="0.25">
      <c r="A1196" s="450" t="s">
        <v>1376</v>
      </c>
      <c r="B1196" s="475" t="s">
        <v>1430</v>
      </c>
      <c r="C1196" s="508" t="s">
        <v>1431</v>
      </c>
      <c r="D1196" s="511" t="s">
        <v>1432</v>
      </c>
      <c r="E1196" s="513" t="s">
        <v>359</v>
      </c>
      <c r="F1196" s="513" t="s">
        <v>1426</v>
      </c>
      <c r="G1196" s="513" t="s">
        <v>321</v>
      </c>
      <c r="H1196" s="514" t="s">
        <v>8</v>
      </c>
      <c r="I1196" s="514" t="s">
        <v>322</v>
      </c>
      <c r="J1196" s="514" t="s">
        <v>1433</v>
      </c>
      <c r="K1196" s="449"/>
      <c r="L1196" s="449"/>
      <c r="M1196" s="501">
        <f t="shared" ref="M1196:S1196" si="127">M1199</f>
        <v>3740</v>
      </c>
      <c r="N1196" s="501">
        <f t="shared" si="127"/>
        <v>3740</v>
      </c>
      <c r="O1196" s="501">
        <f t="shared" si="127"/>
        <v>3740</v>
      </c>
      <c r="P1196" s="501">
        <f t="shared" si="127"/>
        <v>4049</v>
      </c>
      <c r="Q1196" s="501">
        <f t="shared" si="127"/>
        <v>5021</v>
      </c>
      <c r="R1196" s="501">
        <f t="shared" si="127"/>
        <v>5109</v>
      </c>
      <c r="S1196" s="501">
        <f t="shared" si="127"/>
        <v>4767</v>
      </c>
      <c r="T1196" s="449"/>
      <c r="EF1196" s="16"/>
    </row>
    <row r="1197" spans="1:136" ht="61.8" customHeight="1" x14ac:dyDescent="0.25">
      <c r="A1197" s="450"/>
      <c r="B1197" s="475"/>
      <c r="C1197" s="509"/>
      <c r="D1197" s="512"/>
      <c r="E1197" s="494"/>
      <c r="F1197" s="494"/>
      <c r="G1197" s="494"/>
      <c r="H1197" s="514"/>
      <c r="I1197" s="514"/>
      <c r="J1197" s="514"/>
      <c r="K1197" s="450"/>
      <c r="L1197" s="450"/>
      <c r="M1197" s="502"/>
      <c r="N1197" s="502"/>
      <c r="O1197" s="502"/>
      <c r="P1197" s="502"/>
      <c r="Q1197" s="502"/>
      <c r="R1197" s="502"/>
      <c r="S1197" s="502"/>
      <c r="T1197" s="450"/>
      <c r="EF1197" s="16"/>
    </row>
    <row r="1198" spans="1:136" ht="85.2" customHeight="1" x14ac:dyDescent="0.25">
      <c r="A1198" s="450"/>
      <c r="B1198" s="475"/>
      <c r="C1198" s="510"/>
      <c r="D1198" s="336" t="s">
        <v>1382</v>
      </c>
      <c r="E1198" s="312" t="s">
        <v>359</v>
      </c>
      <c r="F1198" s="307">
        <v>42370</v>
      </c>
      <c r="G1198" s="307">
        <v>44561</v>
      </c>
      <c r="H1198" s="514"/>
      <c r="I1198" s="514"/>
      <c r="J1198" s="514"/>
      <c r="K1198" s="451"/>
      <c r="L1198" s="451"/>
      <c r="M1198" s="506"/>
      <c r="N1198" s="506"/>
      <c r="O1198" s="506"/>
      <c r="P1198" s="506"/>
      <c r="Q1198" s="506"/>
      <c r="R1198" s="506"/>
      <c r="S1198" s="506"/>
      <c r="T1198" s="451"/>
      <c r="EF1198" s="16"/>
    </row>
    <row r="1199" spans="1:136" ht="34.200000000000003" customHeight="1" x14ac:dyDescent="0.25">
      <c r="A1199" s="451"/>
      <c r="B1199" s="476"/>
      <c r="C1199" s="507" t="s">
        <v>1428</v>
      </c>
      <c r="D1199" s="507"/>
      <c r="E1199" s="507"/>
      <c r="F1199" s="507"/>
      <c r="G1199" s="507"/>
      <c r="H1199" s="298" t="s">
        <v>1434</v>
      </c>
      <c r="I1199" s="298" t="s">
        <v>322</v>
      </c>
      <c r="J1199" s="298" t="s">
        <v>1433</v>
      </c>
      <c r="K1199" s="298" t="s">
        <v>1429</v>
      </c>
      <c r="L1199" s="298"/>
      <c r="M1199" s="299">
        <v>3740</v>
      </c>
      <c r="N1199" s="299">
        <v>3740</v>
      </c>
      <c r="O1199" s="299">
        <v>3740</v>
      </c>
      <c r="P1199" s="299">
        <v>4049</v>
      </c>
      <c r="Q1199" s="299">
        <v>5021</v>
      </c>
      <c r="R1199" s="299">
        <v>5109</v>
      </c>
      <c r="S1199" s="299">
        <v>4767</v>
      </c>
      <c r="T1199" s="318">
        <v>4</v>
      </c>
      <c r="EF1199" s="16"/>
    </row>
    <row r="1200" spans="1:136" x14ac:dyDescent="0.25">
      <c r="A1200" s="450" t="s">
        <v>1376</v>
      </c>
      <c r="B1200" s="475" t="s">
        <v>1435</v>
      </c>
      <c r="C1200" s="508" t="s">
        <v>1436</v>
      </c>
      <c r="D1200" s="511" t="s">
        <v>1437</v>
      </c>
      <c r="E1200" s="513" t="s">
        <v>178</v>
      </c>
      <c r="F1200" s="513" t="s">
        <v>1426</v>
      </c>
      <c r="G1200" s="513" t="s">
        <v>321</v>
      </c>
      <c r="H1200" s="449" t="s">
        <v>8</v>
      </c>
      <c r="I1200" s="449" t="s">
        <v>322</v>
      </c>
      <c r="J1200" s="449" t="s">
        <v>1438</v>
      </c>
      <c r="K1200" s="449"/>
      <c r="L1200" s="449"/>
      <c r="M1200" s="501">
        <f t="shared" ref="M1200:S1200" si="128">M1203</f>
        <v>7465</v>
      </c>
      <c r="N1200" s="501">
        <f t="shared" si="128"/>
        <v>7465</v>
      </c>
      <c r="O1200" s="501">
        <f t="shared" si="128"/>
        <v>7465</v>
      </c>
      <c r="P1200" s="501">
        <f t="shared" si="128"/>
        <v>7745</v>
      </c>
      <c r="Q1200" s="501">
        <f t="shared" si="128"/>
        <v>8855</v>
      </c>
      <c r="R1200" s="501">
        <f t="shared" si="128"/>
        <v>9032</v>
      </c>
      <c r="S1200" s="501">
        <f t="shared" si="128"/>
        <v>8527</v>
      </c>
      <c r="T1200" s="449"/>
      <c r="EF1200" s="16"/>
    </row>
    <row r="1201" spans="1:136" ht="54.6" customHeight="1" x14ac:dyDescent="0.25">
      <c r="A1201" s="450"/>
      <c r="B1201" s="475"/>
      <c r="C1201" s="509"/>
      <c r="D1201" s="512"/>
      <c r="E1201" s="494"/>
      <c r="F1201" s="494"/>
      <c r="G1201" s="494"/>
      <c r="H1201" s="450"/>
      <c r="I1201" s="450"/>
      <c r="J1201" s="450"/>
      <c r="K1201" s="450"/>
      <c r="L1201" s="450"/>
      <c r="M1201" s="502"/>
      <c r="N1201" s="502"/>
      <c r="O1201" s="502"/>
      <c r="P1201" s="502"/>
      <c r="Q1201" s="502"/>
      <c r="R1201" s="502"/>
      <c r="S1201" s="502"/>
      <c r="T1201" s="450"/>
      <c r="EF1201" s="16"/>
    </row>
    <row r="1202" spans="1:136" ht="88.8" customHeight="1" x14ac:dyDescent="0.25">
      <c r="A1202" s="450"/>
      <c r="B1202" s="475"/>
      <c r="C1202" s="510"/>
      <c r="D1202" s="336" t="s">
        <v>1382</v>
      </c>
      <c r="E1202" s="312" t="s">
        <v>359</v>
      </c>
      <c r="F1202" s="307">
        <v>42370</v>
      </c>
      <c r="G1202" s="307">
        <v>44561</v>
      </c>
      <c r="H1202" s="451"/>
      <c r="I1202" s="451"/>
      <c r="J1202" s="451"/>
      <c r="K1202" s="451"/>
      <c r="L1202" s="451"/>
      <c r="M1202" s="506"/>
      <c r="N1202" s="506"/>
      <c r="O1202" s="506"/>
      <c r="P1202" s="506"/>
      <c r="Q1202" s="506"/>
      <c r="R1202" s="506"/>
      <c r="S1202" s="506"/>
      <c r="T1202" s="451"/>
      <c r="EF1202" s="16"/>
    </row>
    <row r="1203" spans="1:136" ht="25.8" customHeight="1" x14ac:dyDescent="0.25">
      <c r="A1203" s="451"/>
      <c r="B1203" s="476"/>
      <c r="C1203" s="507" t="s">
        <v>1428</v>
      </c>
      <c r="D1203" s="478"/>
      <c r="E1203" s="478"/>
      <c r="F1203" s="478"/>
      <c r="G1203" s="479"/>
      <c r="H1203" s="298" t="s">
        <v>8</v>
      </c>
      <c r="I1203" s="298" t="s">
        <v>322</v>
      </c>
      <c r="J1203" s="298" t="s">
        <v>1438</v>
      </c>
      <c r="K1203" s="298" t="s">
        <v>1429</v>
      </c>
      <c r="L1203" s="298"/>
      <c r="M1203" s="316">
        <v>7465</v>
      </c>
      <c r="N1203" s="316">
        <v>7465</v>
      </c>
      <c r="O1203" s="316">
        <v>7465</v>
      </c>
      <c r="P1203" s="316">
        <v>7745</v>
      </c>
      <c r="Q1203" s="316">
        <v>8855</v>
      </c>
      <c r="R1203" s="316">
        <v>9032</v>
      </c>
      <c r="S1203" s="316">
        <v>8527</v>
      </c>
      <c r="T1203" s="318">
        <v>4</v>
      </c>
      <c r="EF1203" s="16"/>
    </row>
    <row r="1204" spans="1:136" ht="93" customHeight="1" x14ac:dyDescent="0.25">
      <c r="A1204" s="450" t="s">
        <v>1376</v>
      </c>
      <c r="B1204" s="475" t="s">
        <v>1439</v>
      </c>
      <c r="C1204" s="503" t="s">
        <v>1440</v>
      </c>
      <c r="D1204" s="397" t="s">
        <v>1382</v>
      </c>
      <c r="E1204" s="310" t="s">
        <v>359</v>
      </c>
      <c r="F1204" s="403">
        <v>42370</v>
      </c>
      <c r="G1204" s="307">
        <v>44561</v>
      </c>
      <c r="H1204" s="449" t="s">
        <v>8</v>
      </c>
      <c r="I1204" s="449" t="s">
        <v>323</v>
      </c>
      <c r="J1204" s="449" t="s">
        <v>1441</v>
      </c>
      <c r="K1204" s="449"/>
      <c r="L1204" s="449"/>
      <c r="M1204" s="501">
        <f>M1206</f>
        <v>4500</v>
      </c>
      <c r="N1204" s="449" t="s">
        <v>1442</v>
      </c>
      <c r="O1204" s="449" t="s">
        <v>1399</v>
      </c>
      <c r="P1204" s="501">
        <f>P1206</f>
        <v>1000</v>
      </c>
      <c r="Q1204" s="501">
        <f>Q1206</f>
        <v>4935.2</v>
      </c>
      <c r="R1204" s="471">
        <f>R1206</f>
        <v>4900</v>
      </c>
      <c r="S1204" s="471">
        <f>S1206</f>
        <v>786</v>
      </c>
      <c r="T1204" s="449"/>
      <c r="EF1204" s="16"/>
    </row>
    <row r="1205" spans="1:136" ht="76.8" customHeight="1" x14ac:dyDescent="0.25">
      <c r="A1205" s="450"/>
      <c r="B1205" s="475"/>
      <c r="C1205" s="504"/>
      <c r="D1205" s="336" t="s">
        <v>1437</v>
      </c>
      <c r="E1205" s="310" t="s">
        <v>359</v>
      </c>
      <c r="F1205" s="307">
        <v>41968</v>
      </c>
      <c r="G1205" s="403" t="s">
        <v>321</v>
      </c>
      <c r="H1205" s="450"/>
      <c r="I1205" s="450"/>
      <c r="J1205" s="450"/>
      <c r="K1205" s="450"/>
      <c r="L1205" s="450"/>
      <c r="M1205" s="502"/>
      <c r="N1205" s="450"/>
      <c r="O1205" s="450"/>
      <c r="P1205" s="502"/>
      <c r="Q1205" s="502"/>
      <c r="R1205" s="490"/>
      <c r="S1205" s="490"/>
      <c r="T1205" s="450"/>
      <c r="EF1205" s="16"/>
    </row>
    <row r="1206" spans="1:136" ht="35.4" customHeight="1" x14ac:dyDescent="0.25">
      <c r="A1206" s="451"/>
      <c r="B1206" s="476"/>
      <c r="C1206" s="477" t="s">
        <v>1428</v>
      </c>
      <c r="D1206" s="500"/>
      <c r="E1206" s="478"/>
      <c r="F1206" s="478"/>
      <c r="G1206" s="479"/>
      <c r="H1206" s="298" t="s">
        <v>8</v>
      </c>
      <c r="I1206" s="298" t="s">
        <v>323</v>
      </c>
      <c r="J1206" s="298" t="s">
        <v>1441</v>
      </c>
      <c r="K1206" s="298" t="s">
        <v>106</v>
      </c>
      <c r="L1206" s="298"/>
      <c r="M1206" s="316">
        <v>4500</v>
      </c>
      <c r="N1206" s="316">
        <v>392.2</v>
      </c>
      <c r="O1206" s="316">
        <v>0</v>
      </c>
      <c r="P1206" s="316">
        <v>1000</v>
      </c>
      <c r="Q1206" s="316">
        <v>4935.2</v>
      </c>
      <c r="R1206" s="316">
        <v>4900</v>
      </c>
      <c r="S1206" s="316">
        <v>786</v>
      </c>
      <c r="T1206" s="318">
        <v>4</v>
      </c>
      <c r="EF1206" s="16"/>
    </row>
    <row r="1207" spans="1:136" ht="79.2" x14ac:dyDescent="0.25">
      <c r="A1207" s="449" t="s">
        <v>1376</v>
      </c>
      <c r="B1207" s="495" t="s">
        <v>1443</v>
      </c>
      <c r="C1207" s="503" t="s">
        <v>1440</v>
      </c>
      <c r="D1207" s="300" t="s">
        <v>1444</v>
      </c>
      <c r="E1207" s="394" t="s">
        <v>359</v>
      </c>
      <c r="F1207" s="403">
        <v>42370</v>
      </c>
      <c r="G1207" s="403">
        <v>44561</v>
      </c>
      <c r="H1207" s="449" t="s">
        <v>8</v>
      </c>
      <c r="I1207" s="449" t="s">
        <v>323</v>
      </c>
      <c r="J1207" s="449" t="s">
        <v>1445</v>
      </c>
      <c r="K1207" s="449"/>
      <c r="L1207" s="449"/>
      <c r="M1207" s="471">
        <v>0</v>
      </c>
      <c r="N1207" s="471">
        <f>N1210</f>
        <v>3086.3</v>
      </c>
      <c r="O1207" s="471">
        <f>O1210</f>
        <v>3086.3</v>
      </c>
      <c r="P1207" s="471">
        <f>P1210</f>
        <v>4218.8</v>
      </c>
      <c r="Q1207" s="471"/>
      <c r="R1207" s="471"/>
      <c r="S1207" s="471"/>
      <c r="T1207" s="491"/>
      <c r="EF1207" s="16"/>
    </row>
    <row r="1208" spans="1:136" ht="69" customHeight="1" x14ac:dyDescent="0.25">
      <c r="A1208" s="450"/>
      <c r="B1208" s="496"/>
      <c r="C1208" s="504"/>
      <c r="D1208" s="413" t="s">
        <v>1446</v>
      </c>
      <c r="E1208" s="414" t="s">
        <v>1447</v>
      </c>
      <c r="F1208" s="307">
        <v>42370</v>
      </c>
      <c r="G1208" s="307">
        <v>43465</v>
      </c>
      <c r="H1208" s="450"/>
      <c r="I1208" s="450"/>
      <c r="J1208" s="450"/>
      <c r="K1208" s="450"/>
      <c r="L1208" s="450"/>
      <c r="M1208" s="490"/>
      <c r="N1208" s="490"/>
      <c r="O1208" s="490"/>
      <c r="P1208" s="490"/>
      <c r="Q1208" s="490"/>
      <c r="R1208" s="490"/>
      <c r="S1208" s="490"/>
      <c r="T1208" s="492"/>
      <c r="EF1208" s="16"/>
    </row>
    <row r="1209" spans="1:136" ht="67.8" customHeight="1" x14ac:dyDescent="0.25">
      <c r="A1209" s="451"/>
      <c r="B1209" s="497"/>
      <c r="C1209" s="505"/>
      <c r="D1209" s="336" t="s">
        <v>1448</v>
      </c>
      <c r="E1209" s="312" t="s">
        <v>1447</v>
      </c>
      <c r="F1209" s="307">
        <v>43101</v>
      </c>
      <c r="G1209" s="307">
        <v>44196</v>
      </c>
      <c r="H1209" s="451"/>
      <c r="I1209" s="451"/>
      <c r="J1209" s="451"/>
      <c r="K1209" s="451"/>
      <c r="L1209" s="451"/>
      <c r="M1209" s="472"/>
      <c r="N1209" s="472"/>
      <c r="O1209" s="472"/>
      <c r="P1209" s="472"/>
      <c r="Q1209" s="472"/>
      <c r="R1209" s="472"/>
      <c r="S1209" s="472"/>
      <c r="T1209" s="493"/>
      <c r="EF1209" s="16"/>
    </row>
    <row r="1210" spans="1:136" ht="34.799999999999997" customHeight="1" x14ac:dyDescent="0.25">
      <c r="A1210" s="390"/>
      <c r="B1210" s="393"/>
      <c r="C1210" s="477" t="s">
        <v>1428</v>
      </c>
      <c r="D1210" s="478"/>
      <c r="E1210" s="478"/>
      <c r="F1210" s="478"/>
      <c r="G1210" s="479"/>
      <c r="H1210" s="298" t="s">
        <v>8</v>
      </c>
      <c r="I1210" s="298" t="s">
        <v>323</v>
      </c>
      <c r="J1210" s="298" t="s">
        <v>1445</v>
      </c>
      <c r="K1210" s="298" t="s">
        <v>106</v>
      </c>
      <c r="L1210" s="298"/>
      <c r="M1210" s="316">
        <v>0</v>
      </c>
      <c r="N1210" s="316">
        <v>3086.3</v>
      </c>
      <c r="O1210" s="316">
        <v>3086.3</v>
      </c>
      <c r="P1210" s="316">
        <v>4218.8</v>
      </c>
      <c r="Q1210" s="316">
        <v>0</v>
      </c>
      <c r="R1210" s="316">
        <v>0</v>
      </c>
      <c r="S1210" s="316">
        <v>0</v>
      </c>
      <c r="T1210" s="318">
        <v>4</v>
      </c>
      <c r="EF1210" s="16"/>
    </row>
    <row r="1211" spans="1:136" ht="89.4" customHeight="1" x14ac:dyDescent="0.25">
      <c r="A1211" s="449" t="s">
        <v>1376</v>
      </c>
      <c r="B1211" s="495" t="s">
        <v>1449</v>
      </c>
      <c r="C1211" s="498" t="s">
        <v>1440</v>
      </c>
      <c r="D1211" s="415" t="s">
        <v>1450</v>
      </c>
      <c r="E1211" s="394" t="s">
        <v>359</v>
      </c>
      <c r="F1211" s="403">
        <v>42370</v>
      </c>
      <c r="G1211" s="403">
        <v>44561</v>
      </c>
      <c r="H1211" s="449" t="s">
        <v>8</v>
      </c>
      <c r="I1211" s="449" t="s">
        <v>323</v>
      </c>
      <c r="J1211" s="449" t="s">
        <v>1451</v>
      </c>
      <c r="K1211" s="449"/>
      <c r="L1211" s="449"/>
      <c r="M1211" s="471">
        <v>0</v>
      </c>
      <c r="N1211" s="471">
        <f>N1214</f>
        <v>839.8</v>
      </c>
      <c r="O1211" s="471">
        <f>O1214</f>
        <v>839.8</v>
      </c>
      <c r="P1211" s="471">
        <f>P1214</f>
        <v>761</v>
      </c>
      <c r="Q1211" s="471"/>
      <c r="R1211" s="471"/>
      <c r="S1211" s="471"/>
      <c r="T1211" s="491"/>
      <c r="EF1211" s="16"/>
    </row>
    <row r="1212" spans="1:136" ht="90" customHeight="1" x14ac:dyDescent="0.25">
      <c r="A1212" s="450"/>
      <c r="B1212" s="496"/>
      <c r="C1212" s="498"/>
      <c r="D1212" s="416" t="s">
        <v>1452</v>
      </c>
      <c r="E1212" s="311" t="s">
        <v>359</v>
      </c>
      <c r="F1212" s="307">
        <v>41968</v>
      </c>
      <c r="G1212" s="494" t="s">
        <v>321</v>
      </c>
      <c r="H1212" s="450"/>
      <c r="I1212" s="450"/>
      <c r="J1212" s="450"/>
      <c r="K1212" s="450"/>
      <c r="L1212" s="450"/>
      <c r="M1212" s="490"/>
      <c r="N1212" s="490"/>
      <c r="O1212" s="490"/>
      <c r="P1212" s="490"/>
      <c r="Q1212" s="490"/>
      <c r="R1212" s="490"/>
      <c r="S1212" s="490"/>
      <c r="T1212" s="492"/>
      <c r="EF1212" s="16"/>
    </row>
    <row r="1213" spans="1:136" ht="94.8" customHeight="1" x14ac:dyDescent="0.25">
      <c r="A1213" s="451"/>
      <c r="B1213" s="497"/>
      <c r="C1213" s="499"/>
      <c r="D1213" s="336" t="s">
        <v>1453</v>
      </c>
      <c r="E1213" s="307" t="s">
        <v>178</v>
      </c>
      <c r="F1213" s="307">
        <v>42034</v>
      </c>
      <c r="G1213" s="494"/>
      <c r="H1213" s="451"/>
      <c r="I1213" s="451"/>
      <c r="J1213" s="451"/>
      <c r="K1213" s="451"/>
      <c r="L1213" s="450"/>
      <c r="M1213" s="472"/>
      <c r="N1213" s="472"/>
      <c r="O1213" s="472"/>
      <c r="P1213" s="472"/>
      <c r="Q1213" s="472"/>
      <c r="R1213" s="472"/>
      <c r="S1213" s="472"/>
      <c r="T1213" s="493"/>
      <c r="EF1213" s="16"/>
    </row>
    <row r="1214" spans="1:136" ht="34.799999999999997" customHeight="1" x14ac:dyDescent="0.25">
      <c r="A1214" s="390"/>
      <c r="B1214" s="393"/>
      <c r="C1214" s="477" t="s">
        <v>1428</v>
      </c>
      <c r="D1214" s="500"/>
      <c r="E1214" s="478"/>
      <c r="F1214" s="478"/>
      <c r="G1214" s="479"/>
      <c r="H1214" s="298" t="s">
        <v>8</v>
      </c>
      <c r="I1214" s="298" t="s">
        <v>323</v>
      </c>
      <c r="J1214" s="298" t="s">
        <v>1451</v>
      </c>
      <c r="K1214" s="298" t="s">
        <v>106</v>
      </c>
      <c r="L1214" s="451"/>
      <c r="M1214" s="316">
        <v>0</v>
      </c>
      <c r="N1214" s="316">
        <v>839.8</v>
      </c>
      <c r="O1214" s="316">
        <v>839.8</v>
      </c>
      <c r="P1214" s="316">
        <v>761</v>
      </c>
      <c r="Q1214" s="316">
        <v>0</v>
      </c>
      <c r="R1214" s="316">
        <v>0</v>
      </c>
      <c r="S1214" s="316">
        <v>0</v>
      </c>
      <c r="T1214" s="318">
        <v>4</v>
      </c>
      <c r="EF1214" s="16"/>
    </row>
    <row r="1215" spans="1:136" ht="33" customHeight="1" x14ac:dyDescent="0.25">
      <c r="A1215" s="293"/>
      <c r="B1215" s="293" t="s">
        <v>312</v>
      </c>
      <c r="C1215" s="483" t="s">
        <v>1454</v>
      </c>
      <c r="D1215" s="484"/>
      <c r="E1215" s="484"/>
      <c r="F1215" s="484"/>
      <c r="G1215" s="484"/>
      <c r="H1215" s="484"/>
      <c r="I1215" s="484"/>
      <c r="J1215" s="484"/>
      <c r="K1215" s="484"/>
      <c r="L1215" s="485"/>
      <c r="M1215" s="294">
        <f>M1216</f>
        <v>1091</v>
      </c>
      <c r="N1215" s="294">
        <f t="shared" ref="N1215:S1215" si="129">N1216</f>
        <v>555.57772999999997</v>
      </c>
      <c r="O1215" s="294">
        <f t="shared" si="129"/>
        <v>555.57772999999997</v>
      </c>
      <c r="P1215" s="294">
        <f t="shared" si="129"/>
        <v>848.3</v>
      </c>
      <c r="Q1215" s="294">
        <f t="shared" si="129"/>
        <v>10</v>
      </c>
      <c r="R1215" s="294">
        <f t="shared" si="129"/>
        <v>9.6999999999999993</v>
      </c>
      <c r="S1215" s="294">
        <f t="shared" si="129"/>
        <v>3</v>
      </c>
      <c r="T1215" s="297"/>
      <c r="EF1215" s="16"/>
    </row>
    <row r="1216" spans="1:136" ht="104.4" customHeight="1" x14ac:dyDescent="0.25">
      <c r="A1216" s="417"/>
      <c r="B1216" s="418"/>
      <c r="C1216" s="486" t="s">
        <v>1455</v>
      </c>
      <c r="D1216" s="395" t="s">
        <v>1456</v>
      </c>
      <c r="E1216" s="310" t="s">
        <v>359</v>
      </c>
      <c r="F1216" s="306">
        <v>39715</v>
      </c>
      <c r="G1216" s="394" t="s">
        <v>321</v>
      </c>
      <c r="H1216" s="449" t="s">
        <v>56</v>
      </c>
      <c r="I1216" s="449" t="s">
        <v>322</v>
      </c>
      <c r="J1216" s="449" t="s">
        <v>1457</v>
      </c>
      <c r="K1216" s="488"/>
      <c r="L1216" s="488"/>
      <c r="M1216" s="471">
        <f t="shared" ref="M1216:S1216" si="130">M1218</f>
        <v>1091</v>
      </c>
      <c r="N1216" s="471">
        <f t="shared" si="130"/>
        <v>555.57772999999997</v>
      </c>
      <c r="O1216" s="471">
        <f t="shared" si="130"/>
        <v>555.57772999999997</v>
      </c>
      <c r="P1216" s="471">
        <f t="shared" si="130"/>
        <v>848.3</v>
      </c>
      <c r="Q1216" s="471">
        <f t="shared" si="130"/>
        <v>10</v>
      </c>
      <c r="R1216" s="471">
        <f t="shared" si="130"/>
        <v>9.6999999999999993</v>
      </c>
      <c r="S1216" s="471">
        <f t="shared" si="130"/>
        <v>3</v>
      </c>
      <c r="T1216" s="473"/>
      <c r="EF1216" s="16"/>
    </row>
    <row r="1217" spans="1:136" ht="90" customHeight="1" x14ac:dyDescent="0.25">
      <c r="A1217" s="450" t="s">
        <v>1376</v>
      </c>
      <c r="B1217" s="475" t="s">
        <v>1458</v>
      </c>
      <c r="C1217" s="487"/>
      <c r="D1217" s="415" t="s">
        <v>1391</v>
      </c>
      <c r="E1217" s="310" t="s">
        <v>359</v>
      </c>
      <c r="F1217" s="306">
        <v>42370</v>
      </c>
      <c r="G1217" s="307">
        <v>44561</v>
      </c>
      <c r="H1217" s="451"/>
      <c r="I1217" s="451"/>
      <c r="J1217" s="451"/>
      <c r="K1217" s="489"/>
      <c r="L1217" s="489"/>
      <c r="M1217" s="472"/>
      <c r="N1217" s="472"/>
      <c r="O1217" s="472"/>
      <c r="P1217" s="472"/>
      <c r="Q1217" s="472"/>
      <c r="R1217" s="472"/>
      <c r="S1217" s="472"/>
      <c r="T1217" s="474"/>
      <c r="EF1217" s="16"/>
    </row>
    <row r="1218" spans="1:136" ht="31.2" customHeight="1" x14ac:dyDescent="0.25">
      <c r="A1218" s="451"/>
      <c r="B1218" s="476"/>
      <c r="C1218" s="477" t="s">
        <v>1459</v>
      </c>
      <c r="D1218" s="478"/>
      <c r="E1218" s="478"/>
      <c r="F1218" s="478"/>
      <c r="G1218" s="479"/>
      <c r="H1218" s="298" t="s">
        <v>56</v>
      </c>
      <c r="I1218" s="298" t="s">
        <v>322</v>
      </c>
      <c r="J1218" s="298" t="s">
        <v>1457</v>
      </c>
      <c r="K1218" s="298" t="s">
        <v>1460</v>
      </c>
      <c r="L1218" s="298"/>
      <c r="M1218" s="419">
        <v>1091</v>
      </c>
      <c r="N1218" s="299">
        <v>555.57772999999997</v>
      </c>
      <c r="O1218" s="299">
        <v>555.57772999999997</v>
      </c>
      <c r="P1218" s="299">
        <v>848.3</v>
      </c>
      <c r="Q1218" s="299">
        <v>10</v>
      </c>
      <c r="R1218" s="299">
        <v>9.6999999999999993</v>
      </c>
      <c r="S1218" s="299">
        <v>3</v>
      </c>
      <c r="T1218" s="302">
        <v>3</v>
      </c>
      <c r="EF1218" s="16"/>
    </row>
    <row r="1219" spans="1:136" ht="39" customHeight="1" x14ac:dyDescent="0.25">
      <c r="A1219" s="442"/>
      <c r="B1219" s="442"/>
      <c r="C1219" s="443" t="s">
        <v>404</v>
      </c>
      <c r="D1219" s="444"/>
      <c r="E1219" s="444"/>
      <c r="F1219" s="444"/>
      <c r="G1219" s="444"/>
      <c r="H1219" s="444"/>
      <c r="I1219" s="444"/>
      <c r="J1219" s="444"/>
      <c r="K1219" s="444"/>
      <c r="L1219" s="445"/>
      <c r="M1219" s="295">
        <f t="shared" ref="M1219:S1219" si="131">M1144+M984+M979+M7</f>
        <v>300355.75700000004</v>
      </c>
      <c r="N1219" s="295">
        <f t="shared" si="131"/>
        <v>393404.08701999998</v>
      </c>
      <c r="O1219" s="295">
        <f t="shared" si="131"/>
        <v>383034.24523</v>
      </c>
      <c r="P1219" s="428">
        <f t="shared" si="131"/>
        <v>375654.69575000001</v>
      </c>
      <c r="Q1219" s="428">
        <f t="shared" si="131"/>
        <v>347365.1</v>
      </c>
      <c r="R1219" s="428">
        <f t="shared" si="131"/>
        <v>304871.5</v>
      </c>
      <c r="S1219" s="428">
        <f t="shared" si="131"/>
        <v>283225.70000000007</v>
      </c>
      <c r="T1219" s="427"/>
      <c r="U1219" s="439"/>
      <c r="EF1219" s="16"/>
    </row>
    <row r="1220" spans="1:136" x14ac:dyDescent="0.25">
      <c r="A1220" s="117"/>
      <c r="B1220" s="118"/>
      <c r="C1220" s="119"/>
      <c r="D1220" s="120"/>
      <c r="E1220" s="121"/>
      <c r="F1220" s="121"/>
      <c r="G1220" s="121"/>
      <c r="H1220" s="122"/>
      <c r="EF1220" s="16"/>
    </row>
    <row r="1221" spans="1:136" x14ac:dyDescent="0.25">
      <c r="A1221" s="117"/>
      <c r="B1221" s="118"/>
      <c r="C1221" s="119"/>
      <c r="D1221" s="120"/>
      <c r="E1221" s="121"/>
      <c r="F1221" s="121"/>
      <c r="G1221" s="121"/>
      <c r="H1221" s="122"/>
      <c r="EF1221" s="16"/>
    </row>
    <row r="1222" spans="1:136" x14ac:dyDescent="0.25">
      <c r="A1222" s="117"/>
      <c r="B1222" s="118"/>
      <c r="C1222" s="119"/>
      <c r="D1222" s="120"/>
      <c r="E1222" s="121"/>
      <c r="F1222" s="121"/>
      <c r="G1222" s="121"/>
      <c r="H1222" s="122"/>
      <c r="EF1222" s="16"/>
    </row>
    <row r="1223" spans="1:136" ht="18" x14ac:dyDescent="0.35">
      <c r="A1223" s="117"/>
      <c r="B1223" s="446" t="s">
        <v>1461</v>
      </c>
      <c r="C1223" s="446"/>
      <c r="D1223" s="446"/>
      <c r="E1223" s="446"/>
      <c r="F1223" s="429"/>
      <c r="G1223" s="429"/>
      <c r="H1223" s="429"/>
      <c r="I1223" s="429"/>
      <c r="J1223" s="429"/>
      <c r="K1223" s="429"/>
      <c r="L1223" s="429"/>
      <c r="M1223" s="429"/>
      <c r="N1223" s="430"/>
      <c r="O1223" s="430"/>
      <c r="P1223" s="430"/>
      <c r="Q1223" s="430"/>
      <c r="R1223" s="430"/>
      <c r="EF1223" s="16"/>
    </row>
    <row r="1224" spans="1:136" ht="18" x14ac:dyDescent="0.35">
      <c r="A1224" s="117"/>
      <c r="B1224" s="446" t="s">
        <v>1462</v>
      </c>
      <c r="C1224" s="446"/>
      <c r="D1224" s="446"/>
      <c r="E1224" s="446"/>
      <c r="F1224" s="447"/>
      <c r="G1224" s="447"/>
      <c r="H1224" s="447"/>
      <c r="I1224" s="447"/>
      <c r="J1224" s="447"/>
      <c r="K1224" s="429"/>
      <c r="L1224" s="429"/>
      <c r="M1224" s="429"/>
      <c r="N1224" s="447" t="s">
        <v>1463</v>
      </c>
      <c r="O1224" s="447"/>
      <c r="P1224" s="447"/>
      <c r="Q1224" s="447"/>
      <c r="R1224" s="447"/>
      <c r="EF1224" s="16"/>
    </row>
    <row r="1225" spans="1:136" s="421" customFormat="1" ht="18" x14ac:dyDescent="0.35">
      <c r="A1225" s="425"/>
      <c r="B1225" s="440"/>
      <c r="C1225" s="440"/>
      <c r="D1225" s="440"/>
      <c r="E1225" s="440"/>
      <c r="F1225" s="441"/>
      <c r="G1225" s="441"/>
      <c r="H1225" s="441"/>
      <c r="I1225" s="441"/>
      <c r="J1225" s="441"/>
      <c r="K1225" s="429"/>
      <c r="L1225" s="429"/>
      <c r="M1225" s="429"/>
      <c r="N1225" s="441"/>
      <c r="O1225" s="441"/>
      <c r="P1225" s="441"/>
      <c r="Q1225" s="441"/>
      <c r="R1225" s="441"/>
      <c r="S1225" s="426"/>
      <c r="T1225" s="424"/>
      <c r="U1225" s="422"/>
      <c r="V1225" s="422"/>
      <c r="W1225" s="422"/>
      <c r="X1225" s="422"/>
      <c r="Y1225" s="422"/>
      <c r="Z1225" s="422"/>
      <c r="AA1225" s="422"/>
      <c r="AB1225" s="422"/>
      <c r="AC1225" s="422"/>
      <c r="AD1225" s="422"/>
      <c r="AE1225" s="422"/>
      <c r="AF1225" s="422"/>
      <c r="AG1225" s="422"/>
      <c r="AH1225" s="422"/>
      <c r="AI1225" s="422"/>
      <c r="AJ1225" s="422"/>
      <c r="AK1225" s="422"/>
      <c r="AL1225" s="422"/>
      <c r="AM1225" s="422"/>
      <c r="AN1225" s="422"/>
      <c r="AO1225" s="422"/>
      <c r="AP1225" s="422"/>
      <c r="AQ1225" s="422"/>
      <c r="AR1225" s="422"/>
      <c r="AS1225" s="422"/>
      <c r="AT1225" s="422"/>
      <c r="AU1225" s="422"/>
      <c r="AV1225" s="422"/>
      <c r="AW1225" s="422"/>
      <c r="AX1225" s="422"/>
      <c r="AY1225" s="422"/>
      <c r="AZ1225" s="422"/>
      <c r="BA1225" s="422"/>
      <c r="BB1225" s="422"/>
      <c r="BC1225" s="422"/>
      <c r="BD1225" s="422"/>
      <c r="BE1225" s="422"/>
      <c r="BF1225" s="422"/>
      <c r="BG1225" s="422"/>
      <c r="BH1225" s="422"/>
      <c r="BI1225" s="422"/>
      <c r="BJ1225" s="422"/>
      <c r="BK1225" s="422"/>
      <c r="BL1225" s="422"/>
      <c r="BM1225" s="422"/>
      <c r="BN1225" s="422"/>
      <c r="BO1225" s="422"/>
      <c r="BP1225" s="422"/>
      <c r="BQ1225" s="422"/>
      <c r="BR1225" s="422"/>
      <c r="BS1225" s="422"/>
      <c r="BT1225" s="422"/>
      <c r="BU1225" s="422"/>
      <c r="BV1225" s="422"/>
      <c r="BW1225" s="422"/>
      <c r="BX1225" s="422"/>
      <c r="BY1225" s="422"/>
      <c r="BZ1225" s="422"/>
      <c r="CA1225" s="422"/>
      <c r="CB1225" s="422"/>
      <c r="CC1225" s="422"/>
      <c r="CD1225" s="422"/>
      <c r="CE1225" s="422"/>
      <c r="CF1225" s="422"/>
      <c r="CG1225" s="422"/>
      <c r="CH1225" s="422"/>
      <c r="CI1225" s="422"/>
      <c r="CJ1225" s="422"/>
      <c r="CK1225" s="422"/>
      <c r="CL1225" s="422"/>
      <c r="CM1225" s="422"/>
      <c r="CN1225" s="422"/>
      <c r="CO1225" s="422"/>
      <c r="CP1225" s="422"/>
      <c r="CQ1225" s="422"/>
      <c r="CR1225" s="422"/>
      <c r="CS1225" s="422"/>
      <c r="CT1225" s="422"/>
      <c r="CU1225" s="422"/>
      <c r="CV1225" s="422"/>
      <c r="CW1225" s="422"/>
      <c r="CX1225" s="422"/>
      <c r="CY1225" s="422"/>
      <c r="CZ1225" s="422"/>
      <c r="DA1225" s="422"/>
      <c r="DB1225" s="422"/>
      <c r="DC1225" s="422"/>
      <c r="DD1225" s="422"/>
      <c r="DE1225" s="422"/>
      <c r="DF1225" s="422"/>
      <c r="DG1225" s="422"/>
      <c r="DH1225" s="422"/>
      <c r="DI1225" s="422"/>
      <c r="DJ1225" s="422"/>
      <c r="DK1225" s="422"/>
      <c r="DL1225" s="422"/>
      <c r="DM1225" s="422"/>
      <c r="DN1225" s="422"/>
      <c r="DO1225" s="422"/>
      <c r="DP1225" s="422"/>
      <c r="DQ1225" s="422"/>
      <c r="DR1225" s="422"/>
      <c r="DS1225" s="422"/>
      <c r="DT1225" s="422"/>
      <c r="DU1225" s="422"/>
      <c r="DV1225" s="422"/>
      <c r="DW1225" s="422"/>
      <c r="DX1225" s="422"/>
      <c r="DY1225" s="422"/>
      <c r="DZ1225" s="422"/>
      <c r="EA1225" s="422"/>
      <c r="EB1225" s="422"/>
      <c r="EC1225" s="422"/>
      <c r="ED1225" s="422"/>
      <c r="EE1225" s="422"/>
      <c r="EF1225" s="422"/>
    </row>
    <row r="1226" spans="1:136" s="421" customFormat="1" ht="18" x14ac:dyDescent="0.35">
      <c r="A1226" s="425"/>
      <c r="B1226" s="440"/>
      <c r="C1226" s="440"/>
      <c r="D1226" s="440"/>
      <c r="E1226" s="440"/>
      <c r="F1226" s="441"/>
      <c r="G1226" s="441"/>
      <c r="H1226" s="441"/>
      <c r="I1226" s="441"/>
      <c r="J1226" s="441"/>
      <c r="K1226" s="429"/>
      <c r="L1226" s="429"/>
      <c r="M1226" s="429"/>
      <c r="N1226" s="441"/>
      <c r="O1226" s="441"/>
      <c r="P1226" s="441"/>
      <c r="Q1226" s="441"/>
      <c r="R1226" s="441"/>
      <c r="S1226" s="426"/>
      <c r="T1226" s="424"/>
      <c r="U1226" s="422"/>
      <c r="V1226" s="422"/>
      <c r="W1226" s="422"/>
      <c r="X1226" s="422"/>
      <c r="Y1226" s="422"/>
      <c r="Z1226" s="422"/>
      <c r="AA1226" s="422"/>
      <c r="AB1226" s="422"/>
      <c r="AC1226" s="422"/>
      <c r="AD1226" s="422"/>
      <c r="AE1226" s="422"/>
      <c r="AF1226" s="422"/>
      <c r="AG1226" s="422"/>
      <c r="AH1226" s="422"/>
      <c r="AI1226" s="422"/>
      <c r="AJ1226" s="422"/>
      <c r="AK1226" s="422"/>
      <c r="AL1226" s="422"/>
      <c r="AM1226" s="422"/>
      <c r="AN1226" s="422"/>
      <c r="AO1226" s="422"/>
      <c r="AP1226" s="422"/>
      <c r="AQ1226" s="422"/>
      <c r="AR1226" s="422"/>
      <c r="AS1226" s="422"/>
      <c r="AT1226" s="422"/>
      <c r="AU1226" s="422"/>
      <c r="AV1226" s="422"/>
      <c r="AW1226" s="422"/>
      <c r="AX1226" s="422"/>
      <c r="AY1226" s="422"/>
      <c r="AZ1226" s="422"/>
      <c r="BA1226" s="422"/>
      <c r="BB1226" s="422"/>
      <c r="BC1226" s="422"/>
      <c r="BD1226" s="422"/>
      <c r="BE1226" s="422"/>
      <c r="BF1226" s="422"/>
      <c r="BG1226" s="422"/>
      <c r="BH1226" s="422"/>
      <c r="BI1226" s="422"/>
      <c r="BJ1226" s="422"/>
      <c r="BK1226" s="422"/>
      <c r="BL1226" s="422"/>
      <c r="BM1226" s="422"/>
      <c r="BN1226" s="422"/>
      <c r="BO1226" s="422"/>
      <c r="BP1226" s="422"/>
      <c r="BQ1226" s="422"/>
      <c r="BR1226" s="422"/>
      <c r="BS1226" s="422"/>
      <c r="BT1226" s="422"/>
      <c r="BU1226" s="422"/>
      <c r="BV1226" s="422"/>
      <c r="BW1226" s="422"/>
      <c r="BX1226" s="422"/>
      <c r="BY1226" s="422"/>
      <c r="BZ1226" s="422"/>
      <c r="CA1226" s="422"/>
      <c r="CB1226" s="422"/>
      <c r="CC1226" s="422"/>
      <c r="CD1226" s="422"/>
      <c r="CE1226" s="422"/>
      <c r="CF1226" s="422"/>
      <c r="CG1226" s="422"/>
      <c r="CH1226" s="422"/>
      <c r="CI1226" s="422"/>
      <c r="CJ1226" s="422"/>
      <c r="CK1226" s="422"/>
      <c r="CL1226" s="422"/>
      <c r="CM1226" s="422"/>
      <c r="CN1226" s="422"/>
      <c r="CO1226" s="422"/>
      <c r="CP1226" s="422"/>
      <c r="CQ1226" s="422"/>
      <c r="CR1226" s="422"/>
      <c r="CS1226" s="422"/>
      <c r="CT1226" s="422"/>
      <c r="CU1226" s="422"/>
      <c r="CV1226" s="422"/>
      <c r="CW1226" s="422"/>
      <c r="CX1226" s="422"/>
      <c r="CY1226" s="422"/>
      <c r="CZ1226" s="422"/>
      <c r="DA1226" s="422"/>
      <c r="DB1226" s="422"/>
      <c r="DC1226" s="422"/>
      <c r="DD1226" s="422"/>
      <c r="DE1226" s="422"/>
      <c r="DF1226" s="422"/>
      <c r="DG1226" s="422"/>
      <c r="DH1226" s="422"/>
      <c r="DI1226" s="422"/>
      <c r="DJ1226" s="422"/>
      <c r="DK1226" s="422"/>
      <c r="DL1226" s="422"/>
      <c r="DM1226" s="422"/>
      <c r="DN1226" s="422"/>
      <c r="DO1226" s="422"/>
      <c r="DP1226" s="422"/>
      <c r="DQ1226" s="422"/>
      <c r="DR1226" s="422"/>
      <c r="DS1226" s="422"/>
      <c r="DT1226" s="422"/>
      <c r="DU1226" s="422"/>
      <c r="DV1226" s="422"/>
      <c r="DW1226" s="422"/>
      <c r="DX1226" s="422"/>
      <c r="DY1226" s="422"/>
      <c r="DZ1226" s="422"/>
      <c r="EA1226" s="422"/>
      <c r="EB1226" s="422"/>
      <c r="EC1226" s="422"/>
      <c r="ED1226" s="422"/>
      <c r="EE1226" s="422"/>
      <c r="EF1226" s="422"/>
    </row>
    <row r="1227" spans="1:136" ht="18" x14ac:dyDescent="0.35">
      <c r="A1227" s="117"/>
      <c r="B1227" s="429"/>
      <c r="C1227" s="431"/>
      <c r="D1227" s="432"/>
      <c r="E1227" s="429"/>
      <c r="F1227" s="429"/>
      <c r="G1227" s="429"/>
      <c r="H1227" s="429"/>
      <c r="I1227" s="429"/>
      <c r="J1227" s="429"/>
      <c r="K1227" s="429"/>
      <c r="L1227" s="429"/>
      <c r="M1227" s="429"/>
      <c r="N1227" s="447"/>
      <c r="O1227" s="447"/>
      <c r="P1227" s="447"/>
      <c r="Q1227" s="447"/>
      <c r="R1227" s="447"/>
      <c r="EF1227" s="16"/>
    </row>
    <row r="1228" spans="1:136" s="421" customFormat="1" ht="18" x14ac:dyDescent="0.35">
      <c r="A1228" s="425"/>
      <c r="B1228" s="429"/>
      <c r="C1228" s="431"/>
      <c r="D1228" s="432"/>
      <c r="E1228" s="429"/>
      <c r="F1228" s="429"/>
      <c r="G1228" s="429"/>
      <c r="H1228" s="429"/>
      <c r="I1228" s="429"/>
      <c r="J1228" s="429"/>
      <c r="K1228" s="429"/>
      <c r="L1228" s="429"/>
      <c r="M1228" s="429"/>
      <c r="N1228" s="441"/>
      <c r="O1228" s="441"/>
      <c r="P1228" s="441"/>
      <c r="Q1228" s="441"/>
      <c r="R1228" s="441"/>
      <c r="S1228" s="426"/>
      <c r="T1228" s="424"/>
      <c r="U1228" s="422"/>
      <c r="V1228" s="422"/>
      <c r="W1228" s="422"/>
      <c r="X1228" s="422"/>
      <c r="Y1228" s="422"/>
      <c r="Z1228" s="422"/>
      <c r="AA1228" s="422"/>
      <c r="AB1228" s="422"/>
      <c r="AC1228" s="422"/>
      <c r="AD1228" s="422"/>
      <c r="AE1228" s="422"/>
      <c r="AF1228" s="422"/>
      <c r="AG1228" s="422"/>
      <c r="AH1228" s="422"/>
      <c r="AI1228" s="422"/>
      <c r="AJ1228" s="422"/>
      <c r="AK1228" s="422"/>
      <c r="AL1228" s="422"/>
      <c r="AM1228" s="422"/>
      <c r="AN1228" s="422"/>
      <c r="AO1228" s="422"/>
      <c r="AP1228" s="422"/>
      <c r="AQ1228" s="422"/>
      <c r="AR1228" s="422"/>
      <c r="AS1228" s="422"/>
      <c r="AT1228" s="422"/>
      <c r="AU1228" s="422"/>
      <c r="AV1228" s="422"/>
      <c r="AW1228" s="422"/>
      <c r="AX1228" s="422"/>
      <c r="AY1228" s="422"/>
      <c r="AZ1228" s="422"/>
      <c r="BA1228" s="422"/>
      <c r="BB1228" s="422"/>
      <c r="BC1228" s="422"/>
      <c r="BD1228" s="422"/>
      <c r="BE1228" s="422"/>
      <c r="BF1228" s="422"/>
      <c r="BG1228" s="422"/>
      <c r="BH1228" s="422"/>
      <c r="BI1228" s="422"/>
      <c r="BJ1228" s="422"/>
      <c r="BK1228" s="422"/>
      <c r="BL1228" s="422"/>
      <c r="BM1228" s="422"/>
      <c r="BN1228" s="422"/>
      <c r="BO1228" s="422"/>
      <c r="BP1228" s="422"/>
      <c r="BQ1228" s="422"/>
      <c r="BR1228" s="422"/>
      <c r="BS1228" s="422"/>
      <c r="BT1228" s="422"/>
      <c r="BU1228" s="422"/>
      <c r="BV1228" s="422"/>
      <c r="BW1228" s="422"/>
      <c r="BX1228" s="422"/>
      <c r="BY1228" s="422"/>
      <c r="BZ1228" s="422"/>
      <c r="CA1228" s="422"/>
      <c r="CB1228" s="422"/>
      <c r="CC1228" s="422"/>
      <c r="CD1228" s="422"/>
      <c r="CE1228" s="422"/>
      <c r="CF1228" s="422"/>
      <c r="CG1228" s="422"/>
      <c r="CH1228" s="422"/>
      <c r="CI1228" s="422"/>
      <c r="CJ1228" s="422"/>
      <c r="CK1228" s="422"/>
      <c r="CL1228" s="422"/>
      <c r="CM1228" s="422"/>
      <c r="CN1228" s="422"/>
      <c r="CO1228" s="422"/>
      <c r="CP1228" s="422"/>
      <c r="CQ1228" s="422"/>
      <c r="CR1228" s="422"/>
      <c r="CS1228" s="422"/>
      <c r="CT1228" s="422"/>
      <c r="CU1228" s="422"/>
      <c r="CV1228" s="422"/>
      <c r="CW1228" s="422"/>
      <c r="CX1228" s="422"/>
      <c r="CY1228" s="422"/>
      <c r="CZ1228" s="422"/>
      <c r="DA1228" s="422"/>
      <c r="DB1228" s="422"/>
      <c r="DC1228" s="422"/>
      <c r="DD1228" s="422"/>
      <c r="DE1228" s="422"/>
      <c r="DF1228" s="422"/>
      <c r="DG1228" s="422"/>
      <c r="DH1228" s="422"/>
      <c r="DI1228" s="422"/>
      <c r="DJ1228" s="422"/>
      <c r="DK1228" s="422"/>
      <c r="DL1228" s="422"/>
      <c r="DM1228" s="422"/>
      <c r="DN1228" s="422"/>
      <c r="DO1228" s="422"/>
      <c r="DP1228" s="422"/>
      <c r="DQ1228" s="422"/>
      <c r="DR1228" s="422"/>
      <c r="DS1228" s="422"/>
      <c r="DT1228" s="422"/>
      <c r="DU1228" s="422"/>
      <c r="DV1228" s="422"/>
      <c r="DW1228" s="422"/>
      <c r="DX1228" s="422"/>
      <c r="DY1228" s="422"/>
      <c r="DZ1228" s="422"/>
      <c r="EA1228" s="422"/>
      <c r="EB1228" s="422"/>
      <c r="EC1228" s="422"/>
      <c r="ED1228" s="422"/>
      <c r="EE1228" s="422"/>
      <c r="EF1228" s="422"/>
    </row>
    <row r="1229" spans="1:136" ht="18" x14ac:dyDescent="0.35">
      <c r="A1229" s="117"/>
      <c r="B1229" s="448" t="s">
        <v>1464</v>
      </c>
      <c r="C1229" s="448"/>
      <c r="D1229" s="448"/>
      <c r="E1229" s="429"/>
      <c r="F1229" s="429"/>
      <c r="G1229" s="429"/>
      <c r="H1229" s="429"/>
      <c r="I1229" s="429"/>
      <c r="J1229" s="429"/>
      <c r="K1229" s="429"/>
      <c r="L1229" s="429"/>
      <c r="M1229" s="429"/>
      <c r="N1229" s="430"/>
      <c r="O1229" s="430"/>
      <c r="P1229" s="430"/>
      <c r="Q1229" s="430"/>
      <c r="R1229" s="430"/>
      <c r="EF1229" s="16"/>
    </row>
    <row r="1230" spans="1:136" x14ac:dyDescent="0.25">
      <c r="A1230" s="117"/>
      <c r="B1230" s="433"/>
      <c r="C1230" s="434"/>
      <c r="D1230" s="435"/>
      <c r="E1230" s="436"/>
      <c r="F1230" s="437"/>
      <c r="G1230" s="437"/>
      <c r="H1230" s="437"/>
      <c r="I1230" s="438"/>
      <c r="J1230" s="420"/>
      <c r="K1230" s="420"/>
      <c r="L1230" s="420"/>
      <c r="M1230" s="420"/>
      <c r="N1230" s="420"/>
      <c r="O1230" s="420"/>
      <c r="P1230" s="420"/>
      <c r="Q1230" s="420"/>
      <c r="R1230" s="420"/>
      <c r="EF1230" s="16"/>
    </row>
    <row r="1231" spans="1:136" x14ac:dyDescent="0.25">
      <c r="A1231" s="117"/>
      <c r="B1231" s="118"/>
      <c r="C1231" s="119"/>
      <c r="D1231" s="120"/>
      <c r="E1231" s="121"/>
      <c r="F1231" s="121"/>
      <c r="G1231" s="121"/>
      <c r="H1231" s="122"/>
      <c r="EF1231" s="16"/>
    </row>
    <row r="1232" spans="1:136" x14ac:dyDescent="0.25">
      <c r="A1232" s="117"/>
      <c r="B1232" s="452">
        <v>43404</v>
      </c>
      <c r="C1232" s="452"/>
      <c r="D1232" s="120"/>
      <c r="E1232" s="121"/>
      <c r="F1232" s="121"/>
      <c r="G1232" s="121"/>
      <c r="H1232" s="122"/>
      <c r="EF1232" s="16"/>
    </row>
    <row r="1233" spans="1:136" x14ac:dyDescent="0.25">
      <c r="A1233" s="117"/>
      <c r="B1233" s="118"/>
      <c r="C1233" s="119"/>
      <c r="D1233" s="120"/>
      <c r="E1233" s="121"/>
      <c r="F1233" s="121"/>
      <c r="G1233" s="121"/>
      <c r="H1233" s="122"/>
      <c r="EF1233" s="16"/>
    </row>
    <row r="1234" spans="1:136" x14ac:dyDescent="0.25">
      <c r="A1234" s="117"/>
      <c r="B1234" s="118"/>
      <c r="C1234" s="119"/>
      <c r="D1234" s="120"/>
      <c r="E1234" s="121"/>
      <c r="F1234" s="121"/>
      <c r="G1234" s="121"/>
      <c r="H1234" s="122"/>
      <c r="EF1234" s="16"/>
    </row>
    <row r="1235" spans="1:136" x14ac:dyDescent="0.25">
      <c r="A1235" s="117"/>
      <c r="B1235" s="118"/>
      <c r="C1235" s="119"/>
      <c r="D1235" s="120"/>
      <c r="E1235" s="121"/>
      <c r="F1235" s="121"/>
      <c r="G1235" s="121"/>
      <c r="H1235" s="122"/>
      <c r="EF1235" s="16"/>
    </row>
    <row r="1236" spans="1:136" x14ac:dyDescent="0.25">
      <c r="A1236" s="117"/>
      <c r="B1236" s="118"/>
      <c r="C1236" s="119"/>
      <c r="D1236" s="120"/>
      <c r="E1236" s="121"/>
      <c r="F1236" s="121"/>
      <c r="G1236" s="121"/>
      <c r="H1236" s="122"/>
      <c r="EF1236" s="16"/>
    </row>
    <row r="1237" spans="1:136" x14ac:dyDescent="0.25">
      <c r="A1237" s="117"/>
      <c r="B1237" s="118"/>
      <c r="C1237" s="119"/>
      <c r="D1237" s="120"/>
      <c r="E1237" s="121"/>
      <c r="F1237" s="121"/>
      <c r="G1237" s="121"/>
      <c r="H1237" s="122"/>
      <c r="EF1237" s="16"/>
    </row>
    <row r="1238" spans="1:136" x14ac:dyDescent="0.25">
      <c r="A1238" s="117"/>
      <c r="B1238" s="118"/>
      <c r="C1238" s="119"/>
      <c r="D1238" s="120"/>
      <c r="E1238" s="121"/>
      <c r="F1238" s="121"/>
      <c r="G1238" s="121"/>
      <c r="H1238" s="122"/>
      <c r="EF1238" s="16"/>
    </row>
    <row r="1239" spans="1:136" x14ac:dyDescent="0.25">
      <c r="A1239" s="117"/>
      <c r="B1239" s="118"/>
      <c r="C1239" s="119"/>
      <c r="D1239" s="120"/>
      <c r="E1239" s="121"/>
      <c r="F1239" s="121"/>
      <c r="G1239" s="121"/>
      <c r="H1239" s="122"/>
      <c r="EF1239" s="16"/>
    </row>
    <row r="1240" spans="1:136" x14ac:dyDescent="0.25">
      <c r="A1240" s="117"/>
      <c r="B1240" s="118"/>
      <c r="C1240" s="119"/>
      <c r="D1240" s="120"/>
      <c r="E1240" s="121"/>
      <c r="F1240" s="121"/>
      <c r="G1240" s="121"/>
      <c r="H1240" s="122"/>
      <c r="EF1240" s="16"/>
    </row>
    <row r="1241" spans="1:136" x14ac:dyDescent="0.25">
      <c r="A1241" s="117"/>
      <c r="B1241" s="118"/>
      <c r="C1241" s="119"/>
      <c r="D1241" s="120"/>
      <c r="E1241" s="121"/>
      <c r="F1241" s="121"/>
      <c r="G1241" s="121"/>
      <c r="H1241" s="122"/>
      <c r="EF1241" s="16"/>
    </row>
    <row r="1242" spans="1:136" x14ac:dyDescent="0.25">
      <c r="A1242" s="117"/>
      <c r="B1242" s="118"/>
      <c r="C1242" s="119"/>
      <c r="D1242" s="120"/>
      <c r="E1242" s="121"/>
      <c r="F1242" s="121"/>
      <c r="G1242" s="121"/>
      <c r="H1242" s="122"/>
      <c r="EF1242" s="16"/>
    </row>
    <row r="1243" spans="1:136" x14ac:dyDescent="0.25">
      <c r="A1243" s="117"/>
      <c r="B1243" s="118"/>
      <c r="C1243" s="119"/>
      <c r="D1243" s="120"/>
      <c r="E1243" s="121"/>
      <c r="F1243" s="121"/>
      <c r="G1243" s="121"/>
      <c r="H1243" s="122"/>
      <c r="EF1243" s="16"/>
    </row>
    <row r="1244" spans="1:136" x14ac:dyDescent="0.25">
      <c r="A1244" s="117"/>
      <c r="B1244" s="118"/>
      <c r="C1244" s="119"/>
      <c r="D1244" s="120"/>
      <c r="E1244" s="121"/>
      <c r="F1244" s="121"/>
      <c r="G1244" s="121"/>
      <c r="H1244" s="122"/>
      <c r="EF1244" s="16"/>
    </row>
    <row r="1245" spans="1:136" x14ac:dyDescent="0.25">
      <c r="A1245" s="117"/>
      <c r="B1245" s="118"/>
      <c r="C1245" s="119"/>
      <c r="D1245" s="120"/>
      <c r="E1245" s="121"/>
      <c r="F1245" s="121"/>
      <c r="G1245" s="121"/>
      <c r="H1245" s="122"/>
      <c r="EF1245" s="16"/>
    </row>
    <row r="1246" spans="1:136" x14ac:dyDescent="0.25">
      <c r="A1246" s="117"/>
      <c r="B1246" s="118"/>
      <c r="C1246" s="119"/>
      <c r="D1246" s="120"/>
      <c r="E1246" s="121"/>
      <c r="F1246" s="121"/>
      <c r="G1246" s="121"/>
      <c r="H1246" s="122"/>
      <c r="EF1246" s="16"/>
    </row>
    <row r="1247" spans="1:136" x14ac:dyDescent="0.25">
      <c r="A1247" s="117"/>
      <c r="B1247" s="118"/>
      <c r="C1247" s="119"/>
      <c r="D1247" s="120"/>
      <c r="E1247" s="121"/>
      <c r="F1247" s="121"/>
      <c r="G1247" s="121"/>
      <c r="H1247" s="122"/>
      <c r="EF1247" s="16"/>
    </row>
    <row r="1248" spans="1:136" x14ac:dyDescent="0.25">
      <c r="A1248" s="117"/>
      <c r="B1248" s="118"/>
      <c r="C1248" s="119"/>
      <c r="D1248" s="120"/>
      <c r="E1248" s="121"/>
      <c r="F1248" s="121"/>
      <c r="G1248" s="121"/>
      <c r="H1248" s="122"/>
      <c r="EF1248" s="16"/>
    </row>
    <row r="1249" spans="1:136" x14ac:dyDescent="0.25">
      <c r="A1249" s="117"/>
      <c r="B1249" s="118"/>
      <c r="C1249" s="119"/>
      <c r="D1249" s="120"/>
      <c r="E1249" s="121"/>
      <c r="F1249" s="121"/>
      <c r="G1249" s="121"/>
      <c r="H1249" s="122"/>
      <c r="EF1249" s="16"/>
    </row>
    <row r="1250" spans="1:136" x14ac:dyDescent="0.25">
      <c r="A1250" s="117"/>
      <c r="B1250" s="118"/>
      <c r="C1250" s="119"/>
      <c r="D1250" s="120"/>
      <c r="E1250" s="121"/>
      <c r="F1250" s="121"/>
      <c r="G1250" s="121"/>
      <c r="H1250" s="122"/>
      <c r="EF1250" s="16"/>
    </row>
    <row r="1251" spans="1:136" x14ac:dyDescent="0.25">
      <c r="A1251" s="117"/>
      <c r="B1251" s="118"/>
      <c r="C1251" s="119"/>
      <c r="D1251" s="120"/>
      <c r="E1251" s="121"/>
      <c r="F1251" s="121"/>
      <c r="G1251" s="121"/>
      <c r="H1251" s="122"/>
      <c r="EF1251" s="16"/>
    </row>
    <row r="1252" spans="1:136" x14ac:dyDescent="0.25">
      <c r="A1252" s="117"/>
      <c r="B1252" s="118"/>
      <c r="C1252" s="119"/>
      <c r="D1252" s="120"/>
      <c r="E1252" s="121"/>
      <c r="F1252" s="121"/>
      <c r="G1252" s="121"/>
      <c r="H1252" s="122"/>
      <c r="EF1252" s="16"/>
    </row>
    <row r="1253" spans="1:136" x14ac:dyDescent="0.25">
      <c r="A1253" s="117"/>
      <c r="B1253" s="118"/>
      <c r="C1253" s="119"/>
      <c r="D1253" s="120"/>
      <c r="E1253" s="121"/>
      <c r="F1253" s="121"/>
      <c r="G1253" s="121"/>
      <c r="H1253" s="122"/>
      <c r="EF1253" s="16"/>
    </row>
    <row r="1254" spans="1:136" x14ac:dyDescent="0.25">
      <c r="A1254" s="117"/>
      <c r="B1254" s="118"/>
      <c r="C1254" s="119"/>
      <c r="D1254" s="120"/>
      <c r="E1254" s="121"/>
      <c r="F1254" s="121"/>
      <c r="G1254" s="121"/>
      <c r="H1254" s="122"/>
      <c r="EF1254" s="16"/>
    </row>
    <row r="1255" spans="1:136" x14ac:dyDescent="0.25">
      <c r="A1255" s="117"/>
      <c r="B1255" s="118"/>
      <c r="C1255" s="119"/>
      <c r="D1255" s="120"/>
      <c r="E1255" s="121"/>
      <c r="F1255" s="121"/>
      <c r="G1255" s="121"/>
      <c r="H1255" s="122"/>
      <c r="EF1255" s="16"/>
    </row>
    <row r="1256" spans="1:136" x14ac:dyDescent="0.25">
      <c r="A1256" s="117"/>
      <c r="B1256" s="118"/>
      <c r="C1256" s="119"/>
      <c r="D1256" s="120"/>
      <c r="E1256" s="121"/>
      <c r="F1256" s="121"/>
      <c r="G1256" s="121"/>
      <c r="H1256" s="122"/>
      <c r="EF1256" s="16"/>
    </row>
    <row r="1257" spans="1:136" x14ac:dyDescent="0.25">
      <c r="A1257" s="117"/>
      <c r="B1257" s="118"/>
      <c r="C1257" s="119"/>
      <c r="D1257" s="120"/>
      <c r="E1257" s="121"/>
      <c r="F1257" s="121"/>
      <c r="G1257" s="121"/>
      <c r="H1257" s="122"/>
      <c r="EF1257" s="16"/>
    </row>
    <row r="1258" spans="1:136" x14ac:dyDescent="0.25">
      <c r="A1258" s="117"/>
      <c r="B1258" s="118"/>
      <c r="C1258" s="119"/>
      <c r="D1258" s="120"/>
      <c r="E1258" s="121"/>
      <c r="F1258" s="121"/>
      <c r="G1258" s="121"/>
      <c r="H1258" s="122"/>
      <c r="EF1258" s="16"/>
    </row>
    <row r="1259" spans="1:136" x14ac:dyDescent="0.25">
      <c r="A1259" s="117"/>
      <c r="B1259" s="118"/>
      <c r="C1259" s="119"/>
      <c r="D1259" s="120"/>
      <c r="E1259" s="121"/>
      <c r="F1259" s="121"/>
      <c r="G1259" s="121"/>
      <c r="H1259" s="122"/>
      <c r="EF1259" s="16"/>
    </row>
    <row r="1260" spans="1:136" x14ac:dyDescent="0.25">
      <c r="A1260" s="117"/>
      <c r="B1260" s="118"/>
      <c r="C1260" s="119"/>
      <c r="D1260" s="120"/>
      <c r="E1260" s="121"/>
      <c r="F1260" s="121"/>
      <c r="G1260" s="121"/>
      <c r="H1260" s="122"/>
      <c r="EF1260" s="16"/>
    </row>
    <row r="1261" spans="1:136" x14ac:dyDescent="0.25">
      <c r="A1261" s="117"/>
      <c r="B1261" s="118"/>
      <c r="C1261" s="119"/>
      <c r="D1261" s="120"/>
      <c r="E1261" s="121"/>
      <c r="F1261" s="121"/>
      <c r="G1261" s="121"/>
      <c r="H1261" s="122"/>
      <c r="EF1261" s="16"/>
    </row>
    <row r="1262" spans="1:136" x14ac:dyDescent="0.25">
      <c r="A1262" s="117"/>
      <c r="B1262" s="118"/>
      <c r="C1262" s="119"/>
      <c r="D1262" s="120"/>
      <c r="E1262" s="121"/>
      <c r="F1262" s="121"/>
      <c r="G1262" s="121"/>
      <c r="H1262" s="122"/>
      <c r="EF1262" s="16"/>
    </row>
    <row r="1263" spans="1:136" x14ac:dyDescent="0.25">
      <c r="A1263" s="117"/>
      <c r="B1263" s="118"/>
      <c r="C1263" s="119"/>
      <c r="D1263" s="120"/>
      <c r="E1263" s="121"/>
      <c r="F1263" s="121"/>
      <c r="G1263" s="121"/>
      <c r="H1263" s="122"/>
      <c r="EF1263" s="16"/>
    </row>
    <row r="1264" spans="1:136" x14ac:dyDescent="0.25">
      <c r="A1264" s="117"/>
      <c r="B1264" s="118"/>
      <c r="C1264" s="119"/>
      <c r="D1264" s="120"/>
      <c r="E1264" s="121"/>
      <c r="F1264" s="121"/>
      <c r="G1264" s="121"/>
      <c r="H1264" s="122"/>
      <c r="EF1264" s="16"/>
    </row>
    <row r="1265" spans="1:136" x14ac:dyDescent="0.25">
      <c r="A1265" s="117"/>
      <c r="B1265" s="118"/>
      <c r="C1265" s="119"/>
      <c r="D1265" s="120"/>
      <c r="E1265" s="121"/>
      <c r="F1265" s="121"/>
      <c r="G1265" s="121"/>
      <c r="H1265" s="122"/>
      <c r="EF1265" s="16"/>
    </row>
    <row r="1266" spans="1:136" x14ac:dyDescent="0.25">
      <c r="A1266" s="117"/>
      <c r="B1266" s="118"/>
      <c r="C1266" s="119"/>
      <c r="D1266" s="120"/>
      <c r="E1266" s="121"/>
      <c r="F1266" s="121"/>
      <c r="G1266" s="121"/>
      <c r="H1266" s="122"/>
      <c r="EF1266" s="16"/>
    </row>
    <row r="1267" spans="1:136" x14ac:dyDescent="0.25">
      <c r="A1267" s="117"/>
      <c r="B1267" s="118"/>
      <c r="C1267" s="119"/>
      <c r="D1267" s="120"/>
      <c r="E1267" s="121"/>
      <c r="F1267" s="121"/>
      <c r="G1267" s="121"/>
      <c r="H1267" s="122"/>
      <c r="EF1267" s="16"/>
    </row>
    <row r="1268" spans="1:136" x14ac:dyDescent="0.25">
      <c r="A1268" s="117"/>
      <c r="B1268" s="118"/>
      <c r="C1268" s="119"/>
      <c r="D1268" s="120"/>
      <c r="E1268" s="121"/>
      <c r="F1268" s="121"/>
      <c r="G1268" s="121"/>
      <c r="H1268" s="122"/>
      <c r="EF1268" s="16"/>
    </row>
    <row r="1269" spans="1:136" x14ac:dyDescent="0.25">
      <c r="A1269" s="117"/>
      <c r="B1269" s="118"/>
      <c r="C1269" s="119"/>
      <c r="D1269" s="120"/>
      <c r="E1269" s="121"/>
      <c r="F1269" s="121"/>
      <c r="G1269" s="121"/>
      <c r="H1269" s="122"/>
      <c r="EF1269" s="16"/>
    </row>
    <row r="1270" spans="1:136" x14ac:dyDescent="0.25">
      <c r="A1270" s="117"/>
      <c r="B1270" s="118"/>
      <c r="C1270" s="119"/>
      <c r="D1270" s="120"/>
      <c r="E1270" s="121"/>
      <c r="F1270" s="121"/>
      <c r="G1270" s="121"/>
      <c r="H1270" s="122"/>
      <c r="EF1270" s="16"/>
    </row>
    <row r="1271" spans="1:136" x14ac:dyDescent="0.25">
      <c r="A1271" s="117"/>
      <c r="B1271" s="118"/>
      <c r="C1271" s="119"/>
      <c r="D1271" s="120"/>
      <c r="E1271" s="121"/>
      <c r="F1271" s="121"/>
      <c r="G1271" s="121"/>
      <c r="H1271" s="122"/>
      <c r="EF1271" s="16"/>
    </row>
    <row r="1272" spans="1:136" x14ac:dyDescent="0.25">
      <c r="A1272" s="117"/>
      <c r="B1272" s="118"/>
      <c r="C1272" s="119"/>
      <c r="D1272" s="120"/>
      <c r="E1272" s="121"/>
      <c r="F1272" s="121"/>
      <c r="G1272" s="121"/>
      <c r="H1272" s="122"/>
      <c r="EF1272" s="16"/>
    </row>
    <row r="1273" spans="1:136" x14ac:dyDescent="0.25">
      <c r="A1273" s="117"/>
      <c r="B1273" s="118"/>
      <c r="C1273" s="119"/>
      <c r="D1273" s="120"/>
      <c r="E1273" s="121"/>
      <c r="F1273" s="121"/>
      <c r="G1273" s="121"/>
      <c r="H1273" s="122"/>
      <c r="EF1273" s="16"/>
    </row>
    <row r="1274" spans="1:136" x14ac:dyDescent="0.25">
      <c r="A1274" s="117"/>
      <c r="B1274" s="118"/>
      <c r="C1274" s="119"/>
      <c r="D1274" s="120"/>
      <c r="E1274" s="121"/>
      <c r="F1274" s="121"/>
      <c r="G1274" s="121"/>
      <c r="H1274" s="122"/>
      <c r="EF1274" s="16"/>
    </row>
    <row r="1275" spans="1:136" x14ac:dyDescent="0.25">
      <c r="A1275" s="117"/>
      <c r="B1275" s="118"/>
      <c r="C1275" s="119"/>
      <c r="D1275" s="120"/>
      <c r="E1275" s="121"/>
      <c r="F1275" s="121"/>
      <c r="G1275" s="121"/>
      <c r="H1275" s="122"/>
      <c r="EF1275" s="16"/>
    </row>
    <row r="1276" spans="1:136" x14ac:dyDescent="0.25">
      <c r="A1276" s="117"/>
      <c r="B1276" s="118"/>
      <c r="C1276" s="119"/>
      <c r="D1276" s="120"/>
      <c r="E1276" s="121"/>
      <c r="F1276" s="121"/>
      <c r="G1276" s="121"/>
      <c r="H1276" s="122"/>
      <c r="EF1276" s="16"/>
    </row>
    <row r="1277" spans="1:136" x14ac:dyDescent="0.25">
      <c r="A1277" s="117"/>
      <c r="B1277" s="118"/>
      <c r="C1277" s="119"/>
      <c r="D1277" s="120"/>
      <c r="E1277" s="121"/>
      <c r="F1277" s="121"/>
      <c r="G1277" s="121"/>
      <c r="H1277" s="122"/>
      <c r="EF1277" s="16"/>
    </row>
    <row r="1278" spans="1:136" x14ac:dyDescent="0.25">
      <c r="A1278" s="117"/>
      <c r="B1278" s="118"/>
      <c r="C1278" s="119"/>
      <c r="D1278" s="120"/>
      <c r="E1278" s="121"/>
      <c r="F1278" s="121"/>
      <c r="G1278" s="121"/>
      <c r="H1278" s="122"/>
      <c r="EF1278" s="16"/>
    </row>
    <row r="1279" spans="1:136" x14ac:dyDescent="0.25">
      <c r="A1279" s="117"/>
      <c r="B1279" s="118"/>
      <c r="C1279" s="119"/>
      <c r="D1279" s="120"/>
      <c r="E1279" s="121"/>
      <c r="F1279" s="121"/>
      <c r="G1279" s="121"/>
      <c r="H1279" s="122"/>
      <c r="EF1279" s="16"/>
    </row>
    <row r="1280" spans="1:136" x14ac:dyDescent="0.25">
      <c r="A1280" s="117"/>
      <c r="B1280" s="118"/>
      <c r="C1280" s="119"/>
      <c r="D1280" s="120"/>
      <c r="E1280" s="121"/>
      <c r="F1280" s="121"/>
      <c r="G1280" s="121"/>
      <c r="H1280" s="122"/>
      <c r="EF1280" s="16"/>
    </row>
    <row r="1281" spans="1:136" x14ac:dyDescent="0.25">
      <c r="A1281" s="117"/>
      <c r="B1281" s="118"/>
      <c r="C1281" s="119"/>
      <c r="D1281" s="120"/>
      <c r="E1281" s="121"/>
      <c r="F1281" s="121"/>
      <c r="G1281" s="121"/>
      <c r="H1281" s="122"/>
      <c r="EF1281" s="16"/>
    </row>
    <row r="1282" spans="1:136" x14ac:dyDescent="0.25">
      <c r="A1282" s="117"/>
      <c r="B1282" s="118"/>
      <c r="C1282" s="119"/>
      <c r="D1282" s="120"/>
      <c r="E1282" s="121"/>
      <c r="F1282" s="121"/>
      <c r="G1282" s="121"/>
      <c r="H1282" s="122"/>
      <c r="EF1282" s="16"/>
    </row>
    <row r="1283" spans="1:136" x14ac:dyDescent="0.25">
      <c r="A1283" s="117"/>
      <c r="B1283" s="118"/>
      <c r="C1283" s="119"/>
      <c r="D1283" s="120"/>
      <c r="E1283" s="121"/>
      <c r="F1283" s="121"/>
      <c r="G1283" s="121"/>
      <c r="H1283" s="122"/>
      <c r="EF1283" s="16"/>
    </row>
    <row r="1284" spans="1:136" x14ac:dyDescent="0.25">
      <c r="A1284" s="117"/>
      <c r="B1284" s="118"/>
      <c r="C1284" s="119"/>
      <c r="D1284" s="120"/>
      <c r="E1284" s="121"/>
      <c r="F1284" s="121"/>
      <c r="G1284" s="121"/>
      <c r="H1284" s="122"/>
      <c r="EF1284" s="16"/>
    </row>
    <row r="1285" spans="1:136" x14ac:dyDescent="0.25">
      <c r="A1285" s="117"/>
      <c r="B1285" s="118"/>
      <c r="C1285" s="119"/>
      <c r="D1285" s="120"/>
      <c r="E1285" s="121"/>
      <c r="F1285" s="121"/>
      <c r="G1285" s="121"/>
      <c r="H1285" s="122"/>
      <c r="EF1285" s="16"/>
    </row>
    <row r="1286" spans="1:136" x14ac:dyDescent="0.25">
      <c r="A1286" s="117"/>
      <c r="B1286" s="118"/>
      <c r="C1286" s="119"/>
      <c r="D1286" s="120"/>
      <c r="E1286" s="121"/>
      <c r="F1286" s="121"/>
      <c r="G1286" s="121"/>
      <c r="H1286" s="122"/>
      <c r="EF1286" s="16"/>
    </row>
    <row r="1287" spans="1:136" x14ac:dyDescent="0.25">
      <c r="A1287" s="117"/>
      <c r="B1287" s="118"/>
      <c r="C1287" s="119"/>
      <c r="D1287" s="120"/>
      <c r="E1287" s="121"/>
      <c r="F1287" s="121"/>
      <c r="G1287" s="121"/>
      <c r="H1287" s="122"/>
      <c r="EF1287" s="16"/>
    </row>
    <row r="1288" spans="1:136" x14ac:dyDescent="0.25">
      <c r="A1288" s="117"/>
      <c r="B1288" s="118"/>
      <c r="C1288" s="119"/>
      <c r="D1288" s="120"/>
      <c r="E1288" s="121"/>
      <c r="F1288" s="121"/>
      <c r="G1288" s="121"/>
      <c r="H1288" s="122"/>
      <c r="EF1288" s="16"/>
    </row>
    <row r="1289" spans="1:136" x14ac:dyDescent="0.25">
      <c r="A1289" s="117"/>
      <c r="B1289" s="118"/>
      <c r="C1289" s="119"/>
      <c r="D1289" s="120"/>
      <c r="E1289" s="121"/>
      <c r="F1289" s="121"/>
      <c r="G1289" s="121"/>
      <c r="H1289" s="122"/>
      <c r="EF1289" s="16"/>
    </row>
    <row r="1290" spans="1:136" x14ac:dyDescent="0.25">
      <c r="A1290" s="117"/>
      <c r="B1290" s="118"/>
      <c r="C1290" s="119"/>
      <c r="D1290" s="120"/>
      <c r="E1290" s="121"/>
      <c r="F1290" s="121"/>
      <c r="G1290" s="121"/>
      <c r="H1290" s="122"/>
      <c r="EF1290" s="16"/>
    </row>
    <row r="1291" spans="1:136" x14ac:dyDescent="0.25">
      <c r="A1291" s="117"/>
      <c r="B1291" s="118"/>
      <c r="C1291" s="119"/>
      <c r="D1291" s="120"/>
      <c r="E1291" s="121"/>
      <c r="F1291" s="121"/>
      <c r="G1291" s="121"/>
      <c r="H1291" s="122"/>
      <c r="EF1291" s="16"/>
    </row>
    <row r="1292" spans="1:136" x14ac:dyDescent="0.25">
      <c r="A1292" s="117"/>
      <c r="B1292" s="118"/>
      <c r="C1292" s="119"/>
      <c r="D1292" s="120"/>
      <c r="E1292" s="121"/>
      <c r="F1292" s="121"/>
      <c r="G1292" s="121"/>
      <c r="H1292" s="122"/>
      <c r="EF1292" s="16"/>
    </row>
    <row r="1293" spans="1:136" x14ac:dyDescent="0.25">
      <c r="A1293" s="117"/>
      <c r="B1293" s="118"/>
      <c r="C1293" s="119"/>
      <c r="D1293" s="120"/>
      <c r="E1293" s="121"/>
      <c r="F1293" s="121"/>
      <c r="G1293" s="121"/>
      <c r="H1293" s="122"/>
      <c r="EF1293" s="16"/>
    </row>
    <row r="1294" spans="1:136" x14ac:dyDescent="0.25">
      <c r="A1294" s="117"/>
      <c r="B1294" s="118"/>
      <c r="C1294" s="119"/>
      <c r="D1294" s="120"/>
      <c r="E1294" s="121"/>
      <c r="F1294" s="121"/>
      <c r="G1294" s="121"/>
      <c r="H1294" s="122"/>
      <c r="EF1294" s="16"/>
    </row>
    <row r="1295" spans="1:136" x14ac:dyDescent="0.25">
      <c r="A1295" s="117"/>
      <c r="B1295" s="118"/>
      <c r="C1295" s="119"/>
      <c r="D1295" s="120"/>
      <c r="E1295" s="121"/>
      <c r="F1295" s="121"/>
      <c r="G1295" s="121"/>
      <c r="H1295" s="122"/>
      <c r="EF1295" s="16"/>
    </row>
    <row r="1296" spans="1:136" x14ac:dyDescent="0.25">
      <c r="A1296" s="117"/>
      <c r="B1296" s="118"/>
      <c r="C1296" s="119"/>
      <c r="D1296" s="120"/>
      <c r="E1296" s="121"/>
      <c r="F1296" s="121"/>
      <c r="G1296" s="121"/>
      <c r="H1296" s="122"/>
      <c r="EF1296" s="16"/>
    </row>
    <row r="1297" spans="1:136" x14ac:dyDescent="0.25">
      <c r="A1297" s="117"/>
      <c r="B1297" s="118"/>
      <c r="C1297" s="119"/>
      <c r="D1297" s="120"/>
      <c r="E1297" s="121"/>
      <c r="F1297" s="121"/>
      <c r="G1297" s="121"/>
      <c r="H1297" s="122"/>
      <c r="EF1297" s="16"/>
    </row>
    <row r="1298" spans="1:136" x14ac:dyDescent="0.25">
      <c r="A1298" s="117"/>
      <c r="B1298" s="118"/>
      <c r="C1298" s="119"/>
      <c r="D1298" s="120"/>
      <c r="E1298" s="121"/>
      <c r="F1298" s="121"/>
      <c r="G1298" s="121"/>
      <c r="H1298" s="122"/>
      <c r="EF1298" s="16"/>
    </row>
    <row r="1299" spans="1:136" x14ac:dyDescent="0.25">
      <c r="A1299" s="117"/>
      <c r="B1299" s="118"/>
      <c r="C1299" s="119"/>
      <c r="D1299" s="120"/>
      <c r="E1299" s="121"/>
      <c r="F1299" s="121"/>
      <c r="G1299" s="121"/>
      <c r="H1299" s="122"/>
      <c r="EF1299" s="16"/>
    </row>
    <row r="1300" spans="1:136" x14ac:dyDescent="0.25">
      <c r="A1300" s="117"/>
      <c r="B1300" s="118"/>
      <c r="C1300" s="119"/>
      <c r="D1300" s="120"/>
      <c r="E1300" s="121"/>
      <c r="F1300" s="121"/>
      <c r="G1300" s="121"/>
      <c r="H1300" s="122"/>
      <c r="EF1300" s="16"/>
    </row>
    <row r="1301" spans="1:136" x14ac:dyDescent="0.25">
      <c r="A1301" s="117"/>
      <c r="B1301" s="118"/>
      <c r="C1301" s="119"/>
      <c r="D1301" s="120"/>
      <c r="E1301" s="121"/>
      <c r="F1301" s="121"/>
      <c r="G1301" s="121"/>
      <c r="H1301" s="122"/>
      <c r="EF1301" s="16"/>
    </row>
    <row r="1302" spans="1:136" x14ac:dyDescent="0.25">
      <c r="A1302" s="117"/>
      <c r="B1302" s="118"/>
      <c r="C1302" s="119"/>
      <c r="D1302" s="120"/>
      <c r="E1302" s="121"/>
      <c r="F1302" s="121"/>
      <c r="G1302" s="121"/>
      <c r="H1302" s="122"/>
      <c r="EF1302" s="16"/>
    </row>
    <row r="1303" spans="1:136" x14ac:dyDescent="0.25">
      <c r="A1303" s="117"/>
      <c r="B1303" s="118"/>
      <c r="C1303" s="119"/>
      <c r="D1303" s="120"/>
      <c r="E1303" s="121"/>
      <c r="F1303" s="121"/>
      <c r="G1303" s="121"/>
      <c r="H1303" s="122"/>
      <c r="EF1303" s="16"/>
    </row>
    <row r="1304" spans="1:136" x14ac:dyDescent="0.25">
      <c r="A1304" s="117"/>
      <c r="B1304" s="118"/>
      <c r="C1304" s="119"/>
      <c r="D1304" s="120"/>
      <c r="E1304" s="121"/>
      <c r="F1304" s="121"/>
      <c r="G1304" s="121"/>
      <c r="H1304" s="122"/>
      <c r="EF1304" s="16"/>
    </row>
    <row r="1305" spans="1:136" x14ac:dyDescent="0.25">
      <c r="A1305" s="117"/>
      <c r="B1305" s="118"/>
      <c r="C1305" s="119"/>
      <c r="D1305" s="120"/>
      <c r="E1305" s="121"/>
      <c r="F1305" s="121"/>
      <c r="G1305" s="121"/>
      <c r="H1305" s="122"/>
      <c r="EF1305" s="16"/>
    </row>
    <row r="1306" spans="1:136" x14ac:dyDescent="0.25">
      <c r="A1306" s="117"/>
      <c r="B1306" s="118"/>
      <c r="C1306" s="119"/>
      <c r="D1306" s="120"/>
      <c r="E1306" s="121"/>
      <c r="F1306" s="121"/>
      <c r="G1306" s="121"/>
      <c r="H1306" s="122"/>
      <c r="EF1306" s="16"/>
    </row>
    <row r="1307" spans="1:136" x14ac:dyDescent="0.25">
      <c r="A1307" s="117"/>
      <c r="B1307" s="118"/>
      <c r="C1307" s="119"/>
      <c r="D1307" s="120"/>
      <c r="E1307" s="121"/>
      <c r="F1307" s="121"/>
      <c r="G1307" s="121"/>
      <c r="H1307" s="122"/>
      <c r="EF1307" s="16"/>
    </row>
    <row r="1308" spans="1:136" x14ac:dyDescent="0.25">
      <c r="A1308" s="117"/>
      <c r="B1308" s="118"/>
      <c r="C1308" s="119"/>
      <c r="D1308" s="120"/>
      <c r="E1308" s="121"/>
      <c r="F1308" s="121"/>
      <c r="G1308" s="121"/>
      <c r="H1308" s="122"/>
      <c r="EF1308" s="16"/>
    </row>
    <row r="1309" spans="1:136" x14ac:dyDescent="0.25">
      <c r="A1309" s="117"/>
      <c r="B1309" s="118"/>
      <c r="C1309" s="119"/>
      <c r="D1309" s="120"/>
      <c r="E1309" s="121"/>
      <c r="F1309" s="121"/>
      <c r="G1309" s="121"/>
      <c r="H1309" s="122"/>
      <c r="EF1309" s="16"/>
    </row>
    <row r="1310" spans="1:136" x14ac:dyDescent="0.25">
      <c r="A1310" s="117"/>
      <c r="B1310" s="118"/>
      <c r="C1310" s="119"/>
      <c r="D1310" s="120"/>
      <c r="E1310" s="121"/>
      <c r="F1310" s="121"/>
      <c r="G1310" s="121"/>
      <c r="H1310" s="122"/>
      <c r="EF1310" s="16"/>
    </row>
    <row r="1311" spans="1:136" x14ac:dyDescent="0.25">
      <c r="A1311" s="117"/>
      <c r="B1311" s="118"/>
      <c r="C1311" s="119"/>
      <c r="D1311" s="120"/>
      <c r="E1311" s="121"/>
      <c r="F1311" s="121"/>
      <c r="G1311" s="121"/>
      <c r="H1311" s="122"/>
      <c r="EF1311" s="16"/>
    </row>
    <row r="1312" spans="1:136" x14ac:dyDescent="0.25">
      <c r="A1312" s="117"/>
      <c r="B1312" s="118"/>
      <c r="C1312" s="119"/>
      <c r="D1312" s="120"/>
      <c r="E1312" s="121"/>
      <c r="F1312" s="121"/>
      <c r="G1312" s="121"/>
      <c r="H1312" s="122"/>
      <c r="EF1312" s="16"/>
    </row>
    <row r="1313" spans="1:136" x14ac:dyDescent="0.25">
      <c r="A1313" s="117"/>
      <c r="B1313" s="118"/>
      <c r="C1313" s="119"/>
      <c r="D1313" s="120"/>
      <c r="E1313" s="121"/>
      <c r="F1313" s="121"/>
      <c r="G1313" s="121"/>
      <c r="H1313" s="122"/>
      <c r="EF1313" s="16"/>
    </row>
    <row r="1314" spans="1:136" x14ac:dyDescent="0.25">
      <c r="A1314" s="117"/>
      <c r="B1314" s="118"/>
      <c r="C1314" s="119"/>
      <c r="D1314" s="120"/>
      <c r="E1314" s="121"/>
      <c r="F1314" s="121"/>
      <c r="G1314" s="121"/>
      <c r="H1314" s="122"/>
      <c r="EF1314" s="16"/>
    </row>
    <row r="1315" spans="1:136" x14ac:dyDescent="0.25">
      <c r="A1315" s="117"/>
      <c r="B1315" s="118"/>
      <c r="C1315" s="119"/>
      <c r="D1315" s="120"/>
      <c r="E1315" s="121"/>
      <c r="F1315" s="121"/>
      <c r="G1315" s="121"/>
      <c r="H1315" s="122"/>
      <c r="EF1315" s="16"/>
    </row>
    <row r="1316" spans="1:136" x14ac:dyDescent="0.25">
      <c r="A1316" s="117"/>
      <c r="B1316" s="118"/>
      <c r="C1316" s="119"/>
      <c r="D1316" s="120"/>
      <c r="E1316" s="121"/>
      <c r="F1316" s="121"/>
      <c r="G1316" s="121"/>
      <c r="H1316" s="122"/>
      <c r="EF1316" s="16"/>
    </row>
    <row r="1317" spans="1:136" x14ac:dyDescent="0.25">
      <c r="A1317" s="117"/>
      <c r="B1317" s="118"/>
      <c r="C1317" s="119"/>
      <c r="D1317" s="120"/>
      <c r="E1317" s="121"/>
      <c r="F1317" s="121"/>
      <c r="G1317" s="121"/>
      <c r="H1317" s="122"/>
      <c r="EF1317" s="16"/>
    </row>
    <row r="1318" spans="1:136" x14ac:dyDescent="0.25">
      <c r="A1318" s="117"/>
      <c r="B1318" s="118"/>
      <c r="C1318" s="119"/>
      <c r="D1318" s="120"/>
      <c r="E1318" s="121"/>
      <c r="F1318" s="121"/>
      <c r="G1318" s="121"/>
      <c r="H1318" s="122"/>
      <c r="EF1318" s="16"/>
    </row>
    <row r="1319" spans="1:136" x14ac:dyDescent="0.25">
      <c r="A1319" s="117"/>
      <c r="B1319" s="118"/>
      <c r="C1319" s="119"/>
      <c r="D1319" s="120"/>
      <c r="E1319" s="121"/>
      <c r="F1319" s="121"/>
      <c r="G1319" s="121"/>
      <c r="H1319" s="122"/>
      <c r="EF1319" s="16"/>
    </row>
    <row r="1320" spans="1:136" x14ac:dyDescent="0.25">
      <c r="A1320" s="117"/>
      <c r="B1320" s="118"/>
      <c r="C1320" s="119"/>
      <c r="D1320" s="120"/>
      <c r="E1320" s="121"/>
      <c r="F1320" s="121"/>
      <c r="G1320" s="121"/>
      <c r="H1320" s="122"/>
      <c r="EF1320" s="16"/>
    </row>
    <row r="1321" spans="1:136" x14ac:dyDescent="0.25">
      <c r="A1321" s="117"/>
      <c r="B1321" s="118"/>
      <c r="C1321" s="119"/>
      <c r="D1321" s="120"/>
      <c r="E1321" s="121"/>
      <c r="F1321" s="121"/>
      <c r="G1321" s="121"/>
      <c r="H1321" s="122"/>
      <c r="EF1321" s="16"/>
    </row>
    <row r="1322" spans="1:136" x14ac:dyDescent="0.25">
      <c r="A1322" s="117"/>
      <c r="B1322" s="118"/>
      <c r="C1322" s="119"/>
      <c r="D1322" s="120"/>
      <c r="E1322" s="121"/>
      <c r="F1322" s="121"/>
      <c r="G1322" s="121"/>
      <c r="H1322" s="122"/>
      <c r="EF1322" s="16"/>
    </row>
    <row r="1323" spans="1:136" x14ac:dyDescent="0.25">
      <c r="A1323" s="117"/>
      <c r="B1323" s="118"/>
      <c r="C1323" s="119"/>
      <c r="D1323" s="120"/>
      <c r="E1323" s="121"/>
      <c r="F1323" s="121"/>
      <c r="G1323" s="121"/>
      <c r="H1323" s="122"/>
      <c r="EF1323" s="16"/>
    </row>
    <row r="1324" spans="1:136" x14ac:dyDescent="0.25">
      <c r="A1324" s="117"/>
      <c r="B1324" s="118"/>
      <c r="C1324" s="119"/>
      <c r="D1324" s="120"/>
      <c r="E1324" s="121"/>
      <c r="F1324" s="121"/>
      <c r="G1324" s="121"/>
      <c r="H1324" s="122"/>
      <c r="EF1324" s="16"/>
    </row>
    <row r="1325" spans="1:136" x14ac:dyDescent="0.25">
      <c r="A1325" s="117"/>
      <c r="B1325" s="118"/>
      <c r="C1325" s="119"/>
      <c r="D1325" s="120"/>
      <c r="E1325" s="121"/>
      <c r="F1325" s="121"/>
      <c r="G1325" s="121"/>
      <c r="H1325" s="122"/>
      <c r="EF1325" s="16"/>
    </row>
    <row r="1326" spans="1:136" x14ac:dyDescent="0.25">
      <c r="A1326" s="117"/>
      <c r="B1326" s="118"/>
      <c r="C1326" s="119"/>
      <c r="D1326" s="120"/>
      <c r="E1326" s="121"/>
      <c r="F1326" s="121"/>
      <c r="G1326" s="121"/>
      <c r="H1326" s="122"/>
      <c r="EF1326" s="16"/>
    </row>
    <row r="1327" spans="1:136" x14ac:dyDescent="0.25">
      <c r="A1327" s="117"/>
      <c r="B1327" s="118"/>
      <c r="C1327" s="119"/>
      <c r="D1327" s="120"/>
      <c r="E1327" s="121"/>
      <c r="F1327" s="121"/>
      <c r="G1327" s="121"/>
      <c r="H1327" s="122"/>
      <c r="EF1327" s="16"/>
    </row>
    <row r="1328" spans="1:136" x14ac:dyDescent="0.25">
      <c r="A1328" s="117"/>
      <c r="B1328" s="118"/>
      <c r="C1328" s="119"/>
      <c r="D1328" s="120"/>
      <c r="E1328" s="121"/>
      <c r="F1328" s="121"/>
      <c r="G1328" s="121"/>
      <c r="H1328" s="122"/>
      <c r="EF1328" s="16"/>
    </row>
    <row r="1329" spans="1:136" x14ac:dyDescent="0.25">
      <c r="A1329" s="117"/>
      <c r="B1329" s="118"/>
      <c r="C1329" s="119"/>
      <c r="D1329" s="120"/>
      <c r="E1329" s="121"/>
      <c r="F1329" s="121"/>
      <c r="G1329" s="121"/>
      <c r="H1329" s="122"/>
      <c r="EF1329" s="16"/>
    </row>
    <row r="1330" spans="1:136" x14ac:dyDescent="0.25">
      <c r="A1330" s="117"/>
      <c r="B1330" s="118"/>
      <c r="C1330" s="119"/>
      <c r="D1330" s="120"/>
      <c r="E1330" s="121"/>
      <c r="F1330" s="121"/>
      <c r="G1330" s="121"/>
      <c r="H1330" s="122"/>
      <c r="EF1330" s="16"/>
    </row>
    <row r="1331" spans="1:136" x14ac:dyDescent="0.25">
      <c r="A1331" s="117"/>
      <c r="B1331" s="118"/>
      <c r="C1331" s="119"/>
      <c r="D1331" s="120"/>
      <c r="E1331" s="121"/>
      <c r="F1331" s="121"/>
      <c r="G1331" s="121"/>
      <c r="H1331" s="122"/>
      <c r="EF1331" s="16"/>
    </row>
    <row r="1332" spans="1:136" x14ac:dyDescent="0.25">
      <c r="A1332" s="117"/>
      <c r="B1332" s="118"/>
      <c r="C1332" s="119"/>
      <c r="D1332" s="120"/>
      <c r="E1332" s="121"/>
      <c r="F1332" s="121"/>
      <c r="G1332" s="121"/>
      <c r="H1332" s="122"/>
      <c r="EF1332" s="16"/>
    </row>
    <row r="1333" spans="1:136" x14ac:dyDescent="0.25">
      <c r="A1333" s="117"/>
      <c r="B1333" s="118"/>
      <c r="C1333" s="119"/>
      <c r="D1333" s="120"/>
      <c r="E1333" s="121"/>
      <c r="F1333" s="121"/>
      <c r="G1333" s="121"/>
      <c r="H1333" s="122"/>
      <c r="EF1333" s="16"/>
    </row>
    <row r="1334" spans="1:136" x14ac:dyDescent="0.25">
      <c r="A1334" s="117"/>
      <c r="B1334" s="118"/>
      <c r="C1334" s="119"/>
      <c r="D1334" s="120"/>
      <c r="E1334" s="121"/>
      <c r="F1334" s="121"/>
      <c r="G1334" s="121"/>
      <c r="H1334" s="122"/>
      <c r="EF1334" s="16"/>
    </row>
    <row r="1335" spans="1:136" x14ac:dyDescent="0.25">
      <c r="A1335" s="117"/>
      <c r="B1335" s="118"/>
      <c r="C1335" s="119"/>
      <c r="D1335" s="120"/>
      <c r="E1335" s="121"/>
      <c r="F1335" s="121"/>
      <c r="G1335" s="121"/>
      <c r="H1335" s="122"/>
      <c r="EF1335" s="16"/>
    </row>
    <row r="1336" spans="1:136" x14ac:dyDescent="0.25">
      <c r="A1336" s="117"/>
      <c r="B1336" s="118"/>
      <c r="C1336" s="119"/>
      <c r="D1336" s="120"/>
      <c r="E1336" s="121"/>
      <c r="F1336" s="121"/>
      <c r="G1336" s="121"/>
      <c r="H1336" s="122"/>
      <c r="EF1336" s="16"/>
    </row>
    <row r="1337" spans="1:136" x14ac:dyDescent="0.25">
      <c r="A1337" s="117"/>
      <c r="B1337" s="118"/>
      <c r="C1337" s="119"/>
      <c r="D1337" s="120"/>
      <c r="E1337" s="121"/>
      <c r="F1337" s="121"/>
      <c r="G1337" s="121"/>
      <c r="H1337" s="122"/>
      <c r="EF1337" s="16"/>
    </row>
    <row r="1338" spans="1:136" x14ac:dyDescent="0.25">
      <c r="A1338" s="117"/>
      <c r="B1338" s="118"/>
      <c r="C1338" s="119"/>
      <c r="D1338" s="120"/>
      <c r="E1338" s="121"/>
      <c r="F1338" s="121"/>
      <c r="G1338" s="121"/>
      <c r="H1338" s="122"/>
      <c r="EF1338" s="16"/>
    </row>
    <row r="1339" spans="1:136" x14ac:dyDescent="0.25">
      <c r="A1339" s="117"/>
      <c r="B1339" s="118"/>
      <c r="C1339" s="119"/>
      <c r="D1339" s="120"/>
      <c r="E1339" s="121"/>
      <c r="F1339" s="121"/>
      <c r="G1339" s="121"/>
      <c r="H1339" s="122"/>
      <c r="EF1339" s="16"/>
    </row>
    <row r="1340" spans="1:136" x14ac:dyDescent="0.25">
      <c r="A1340" s="117"/>
      <c r="B1340" s="118"/>
      <c r="C1340" s="119"/>
      <c r="D1340" s="120"/>
      <c r="E1340" s="121"/>
      <c r="F1340" s="121"/>
      <c r="G1340" s="121"/>
      <c r="H1340" s="122"/>
      <c r="EF1340" s="16"/>
    </row>
    <row r="1341" spans="1:136" x14ac:dyDescent="0.25">
      <c r="A1341" s="117"/>
      <c r="B1341" s="118"/>
      <c r="C1341" s="119"/>
      <c r="D1341" s="120"/>
      <c r="E1341" s="121"/>
      <c r="F1341" s="121"/>
      <c r="G1341" s="121"/>
      <c r="H1341" s="122"/>
      <c r="EF1341" s="16"/>
    </row>
    <row r="1342" spans="1:136" x14ac:dyDescent="0.25">
      <c r="A1342" s="117"/>
      <c r="B1342" s="118"/>
      <c r="C1342" s="119"/>
      <c r="D1342" s="120"/>
      <c r="E1342" s="121"/>
      <c r="F1342" s="121"/>
      <c r="G1342" s="121"/>
      <c r="H1342" s="122"/>
      <c r="EF1342" s="16"/>
    </row>
    <row r="1343" spans="1:136" x14ac:dyDescent="0.25">
      <c r="A1343" s="117"/>
      <c r="B1343" s="118"/>
      <c r="C1343" s="119"/>
      <c r="D1343" s="120"/>
      <c r="E1343" s="121"/>
      <c r="F1343" s="121"/>
      <c r="G1343" s="121"/>
      <c r="H1343" s="122"/>
      <c r="EF1343" s="16"/>
    </row>
    <row r="1344" spans="1:136" x14ac:dyDescent="0.25">
      <c r="A1344" s="117"/>
      <c r="B1344" s="118"/>
      <c r="C1344" s="119"/>
      <c r="D1344" s="120"/>
      <c r="E1344" s="121"/>
      <c r="F1344" s="121"/>
      <c r="G1344" s="121"/>
      <c r="H1344" s="122"/>
      <c r="EF1344" s="16"/>
    </row>
    <row r="1345" spans="1:136" x14ac:dyDescent="0.25">
      <c r="A1345" s="117"/>
      <c r="B1345" s="118"/>
      <c r="C1345" s="119"/>
      <c r="D1345" s="120"/>
      <c r="E1345" s="121"/>
      <c r="F1345" s="121"/>
      <c r="G1345" s="121"/>
      <c r="H1345" s="122"/>
      <c r="EF1345" s="16"/>
    </row>
    <row r="1346" spans="1:136" x14ac:dyDescent="0.25">
      <c r="A1346" s="117"/>
      <c r="B1346" s="118"/>
      <c r="C1346" s="119"/>
      <c r="D1346" s="120"/>
      <c r="E1346" s="121"/>
      <c r="F1346" s="121"/>
      <c r="G1346" s="121"/>
      <c r="H1346" s="122"/>
      <c r="EF1346" s="16"/>
    </row>
    <row r="1347" spans="1:136" x14ac:dyDescent="0.25">
      <c r="A1347" s="117"/>
      <c r="B1347" s="118"/>
      <c r="C1347" s="119"/>
      <c r="D1347" s="120"/>
      <c r="E1347" s="121"/>
      <c r="F1347" s="121"/>
      <c r="G1347" s="121"/>
      <c r="H1347" s="122"/>
      <c r="EF1347" s="16"/>
    </row>
    <row r="1348" spans="1:136" x14ac:dyDescent="0.25">
      <c r="A1348" s="117"/>
      <c r="B1348" s="118"/>
      <c r="C1348" s="119"/>
      <c r="D1348" s="120"/>
      <c r="E1348" s="121"/>
      <c r="F1348" s="121"/>
      <c r="G1348" s="121"/>
      <c r="H1348" s="122"/>
      <c r="EF1348" s="16"/>
    </row>
    <row r="1349" spans="1:136" x14ac:dyDescent="0.25">
      <c r="A1349" s="117"/>
      <c r="B1349" s="118"/>
      <c r="C1349" s="119"/>
      <c r="D1349" s="120"/>
      <c r="E1349" s="121"/>
      <c r="F1349" s="121"/>
      <c r="G1349" s="121"/>
      <c r="H1349" s="122"/>
      <c r="EF1349" s="16"/>
    </row>
    <row r="1350" spans="1:136" x14ac:dyDescent="0.25">
      <c r="A1350" s="117"/>
      <c r="B1350" s="118"/>
      <c r="C1350" s="119"/>
      <c r="D1350" s="120"/>
      <c r="E1350" s="121"/>
      <c r="F1350" s="121"/>
      <c r="G1350" s="121"/>
      <c r="H1350" s="122"/>
      <c r="EF1350" s="16"/>
    </row>
    <row r="1351" spans="1:136" x14ac:dyDescent="0.25">
      <c r="A1351" s="117"/>
      <c r="B1351" s="118"/>
      <c r="C1351" s="119"/>
      <c r="D1351" s="120"/>
      <c r="E1351" s="121"/>
      <c r="F1351" s="121"/>
      <c r="G1351" s="121"/>
      <c r="H1351" s="122"/>
      <c r="EF1351" s="16"/>
    </row>
    <row r="1352" spans="1:136" x14ac:dyDescent="0.25">
      <c r="A1352" s="117"/>
      <c r="B1352" s="118"/>
      <c r="C1352" s="119"/>
      <c r="D1352" s="120"/>
      <c r="E1352" s="121"/>
      <c r="F1352" s="121"/>
      <c r="G1352" s="121"/>
      <c r="H1352" s="122"/>
      <c r="EF1352" s="16"/>
    </row>
    <row r="1353" spans="1:136" x14ac:dyDescent="0.25">
      <c r="A1353" s="117"/>
      <c r="B1353" s="118"/>
      <c r="C1353" s="119"/>
      <c r="D1353" s="120"/>
      <c r="E1353" s="121"/>
      <c r="F1353" s="121"/>
      <c r="G1353" s="121"/>
      <c r="H1353" s="122"/>
      <c r="EF1353" s="16"/>
    </row>
    <row r="1354" spans="1:136" x14ac:dyDescent="0.25">
      <c r="A1354" s="117"/>
      <c r="B1354" s="118"/>
      <c r="C1354" s="119"/>
      <c r="D1354" s="120"/>
      <c r="E1354" s="121"/>
      <c r="F1354" s="121"/>
      <c r="G1354" s="121"/>
      <c r="H1354" s="122"/>
      <c r="EF1354" s="16"/>
    </row>
    <row r="1355" spans="1:136" x14ac:dyDescent="0.25">
      <c r="A1355" s="117"/>
      <c r="B1355" s="118"/>
      <c r="C1355" s="119"/>
      <c r="D1355" s="120"/>
      <c r="E1355" s="121"/>
      <c r="F1355" s="121"/>
      <c r="G1355" s="121"/>
      <c r="H1355" s="122"/>
      <c r="EF1355" s="16"/>
    </row>
    <row r="1356" spans="1:136" x14ac:dyDescent="0.25">
      <c r="A1356" s="117"/>
      <c r="B1356" s="118"/>
      <c r="C1356" s="119"/>
      <c r="D1356" s="120"/>
      <c r="E1356" s="121"/>
      <c r="F1356" s="121"/>
      <c r="G1356" s="121"/>
      <c r="H1356" s="122"/>
      <c r="EF1356" s="16"/>
    </row>
    <row r="1357" spans="1:136" x14ac:dyDescent="0.25">
      <c r="A1357" s="117"/>
      <c r="B1357" s="118"/>
      <c r="C1357" s="119"/>
      <c r="D1357" s="120"/>
      <c r="E1357" s="121"/>
      <c r="F1357" s="121"/>
      <c r="G1357" s="121"/>
      <c r="H1357" s="122"/>
      <c r="EF1357" s="16"/>
    </row>
    <row r="1358" spans="1:136" x14ac:dyDescent="0.25">
      <c r="A1358" s="117"/>
      <c r="B1358" s="118"/>
      <c r="C1358" s="119"/>
      <c r="D1358" s="120"/>
      <c r="E1358" s="121"/>
      <c r="F1358" s="121"/>
      <c r="G1358" s="121"/>
      <c r="H1358" s="122"/>
      <c r="EF1358" s="16"/>
    </row>
    <row r="1359" spans="1:136" x14ac:dyDescent="0.25">
      <c r="A1359" s="117"/>
      <c r="B1359" s="118"/>
      <c r="C1359" s="119"/>
      <c r="D1359" s="120"/>
      <c r="E1359" s="121"/>
      <c r="F1359" s="121"/>
      <c r="G1359" s="121"/>
      <c r="H1359" s="122"/>
      <c r="EF1359" s="16"/>
    </row>
    <row r="1360" spans="1:136" x14ac:dyDescent="0.25">
      <c r="A1360" s="117"/>
      <c r="B1360" s="118"/>
      <c r="C1360" s="119"/>
      <c r="D1360" s="120"/>
      <c r="E1360" s="121"/>
      <c r="F1360" s="121"/>
      <c r="G1360" s="121"/>
      <c r="H1360" s="122"/>
      <c r="EF1360" s="16"/>
    </row>
    <row r="1361" spans="1:136" x14ac:dyDescent="0.25">
      <c r="A1361" s="117"/>
      <c r="B1361" s="118"/>
      <c r="C1361" s="119"/>
      <c r="D1361" s="120"/>
      <c r="E1361" s="121"/>
      <c r="F1361" s="121"/>
      <c r="G1361" s="121"/>
      <c r="H1361" s="122"/>
      <c r="EF1361" s="16"/>
    </row>
    <row r="1362" spans="1:136" x14ac:dyDescent="0.25">
      <c r="A1362" s="117"/>
      <c r="C1362" s="119"/>
      <c r="D1362" s="120"/>
      <c r="E1362" s="121"/>
      <c r="F1362" s="121"/>
      <c r="G1362" s="121"/>
      <c r="H1362" s="122"/>
      <c r="EF1362" s="16"/>
    </row>
    <row r="1363" spans="1:136" x14ac:dyDescent="0.25">
      <c r="A1363" s="117"/>
      <c r="C1363" s="119"/>
      <c r="D1363" s="120"/>
      <c r="E1363" s="121"/>
      <c r="F1363" s="121"/>
      <c r="G1363" s="121"/>
      <c r="H1363" s="122"/>
      <c r="EF1363" s="16"/>
    </row>
    <row r="1364" spans="1:136" x14ac:dyDescent="0.25">
      <c r="A1364" s="117"/>
      <c r="C1364" s="119"/>
      <c r="D1364" s="120"/>
      <c r="E1364" s="121"/>
      <c r="F1364" s="121"/>
      <c r="G1364" s="121"/>
      <c r="H1364" s="122"/>
      <c r="EF1364" s="16"/>
    </row>
    <row r="1365" spans="1:136" x14ac:dyDescent="0.25">
      <c r="A1365" s="117"/>
      <c r="C1365" s="119"/>
      <c r="D1365" s="120"/>
      <c r="E1365" s="121"/>
      <c r="F1365" s="121"/>
      <c r="G1365" s="121"/>
      <c r="H1365" s="122"/>
      <c r="EF1365" s="16"/>
    </row>
    <row r="1366" spans="1:136" x14ac:dyDescent="0.25">
      <c r="A1366" s="117"/>
      <c r="C1366" s="119"/>
      <c r="D1366" s="120"/>
      <c r="E1366" s="121"/>
      <c r="F1366" s="121"/>
      <c r="G1366" s="121"/>
      <c r="H1366" s="122"/>
      <c r="EF1366" s="16"/>
    </row>
    <row r="1367" spans="1:136" x14ac:dyDescent="0.25">
      <c r="A1367" s="117"/>
      <c r="C1367" s="119"/>
      <c r="D1367" s="120"/>
      <c r="E1367" s="121"/>
      <c r="F1367" s="121"/>
      <c r="G1367" s="121"/>
      <c r="H1367" s="122"/>
      <c r="EF1367" s="16"/>
    </row>
    <row r="1368" spans="1:136" x14ac:dyDescent="0.25">
      <c r="A1368" s="117"/>
      <c r="C1368" s="119"/>
      <c r="D1368" s="120"/>
      <c r="E1368" s="121"/>
      <c r="F1368" s="121"/>
      <c r="G1368" s="121"/>
      <c r="H1368" s="122"/>
      <c r="EF1368" s="16"/>
    </row>
    <row r="1369" spans="1:136" x14ac:dyDescent="0.25">
      <c r="A1369" s="117"/>
      <c r="C1369" s="119"/>
      <c r="D1369" s="120"/>
      <c r="E1369" s="121"/>
      <c r="F1369" s="121"/>
      <c r="G1369" s="121"/>
      <c r="H1369" s="122"/>
      <c r="EF1369" s="16"/>
    </row>
    <row r="1370" spans="1:136" x14ac:dyDescent="0.25">
      <c r="A1370" s="117"/>
      <c r="C1370" s="119"/>
      <c r="D1370" s="120"/>
      <c r="E1370" s="121"/>
      <c r="F1370" s="121"/>
      <c r="G1370" s="121"/>
      <c r="H1370" s="122"/>
      <c r="EF1370" s="16"/>
    </row>
    <row r="1371" spans="1:136" x14ac:dyDescent="0.25">
      <c r="A1371" s="117"/>
      <c r="C1371" s="119"/>
      <c r="D1371" s="120"/>
      <c r="E1371" s="121"/>
      <c r="F1371" s="121"/>
      <c r="G1371" s="121"/>
      <c r="H1371" s="122"/>
      <c r="EF1371" s="16"/>
    </row>
    <row r="1372" spans="1:136" x14ac:dyDescent="0.25">
      <c r="A1372" s="117"/>
      <c r="C1372" s="119"/>
      <c r="D1372" s="120"/>
      <c r="E1372" s="121"/>
      <c r="F1372" s="121"/>
      <c r="G1372" s="121"/>
      <c r="H1372" s="122"/>
      <c r="EF1372" s="16"/>
    </row>
    <row r="1373" spans="1:136" x14ac:dyDescent="0.25">
      <c r="A1373" s="117"/>
      <c r="C1373" s="119"/>
      <c r="D1373" s="120"/>
      <c r="E1373" s="121"/>
      <c r="F1373" s="121"/>
      <c r="G1373" s="121"/>
      <c r="H1373" s="122"/>
      <c r="EF1373" s="16"/>
    </row>
    <row r="1374" spans="1:136" x14ac:dyDescent="0.25">
      <c r="A1374" s="117"/>
      <c r="C1374" s="119"/>
      <c r="D1374" s="120"/>
      <c r="E1374" s="121"/>
      <c r="F1374" s="121"/>
      <c r="G1374" s="121"/>
      <c r="H1374" s="122"/>
      <c r="EF1374" s="16"/>
    </row>
    <row r="1375" spans="1:136" x14ac:dyDescent="0.25">
      <c r="A1375" s="117"/>
      <c r="C1375" s="119"/>
      <c r="D1375" s="120"/>
      <c r="E1375" s="121"/>
      <c r="F1375" s="121"/>
      <c r="G1375" s="121"/>
      <c r="H1375" s="122"/>
      <c r="EF1375" s="16"/>
    </row>
    <row r="1376" spans="1:136" x14ac:dyDescent="0.25">
      <c r="A1376" s="117"/>
      <c r="C1376" s="119"/>
      <c r="D1376" s="120"/>
      <c r="E1376" s="121"/>
      <c r="F1376" s="121"/>
      <c r="G1376" s="121"/>
      <c r="H1376" s="122"/>
      <c r="EF1376" s="16"/>
    </row>
    <row r="1377" spans="1:136" x14ac:dyDescent="0.25">
      <c r="A1377" s="117"/>
      <c r="C1377" s="119"/>
      <c r="D1377" s="120"/>
      <c r="E1377" s="121"/>
      <c r="F1377" s="121"/>
      <c r="G1377" s="121"/>
      <c r="H1377" s="122"/>
      <c r="EF1377" s="16"/>
    </row>
    <row r="1378" spans="1:136" x14ac:dyDescent="0.25">
      <c r="A1378" s="117"/>
      <c r="C1378" s="119"/>
      <c r="D1378" s="120"/>
      <c r="E1378" s="121"/>
      <c r="F1378" s="121"/>
      <c r="G1378" s="121"/>
      <c r="H1378" s="122"/>
      <c r="EF1378" s="16"/>
    </row>
    <row r="1379" spans="1:136" x14ac:dyDescent="0.25">
      <c r="A1379" s="117"/>
      <c r="C1379" s="119"/>
      <c r="D1379" s="120"/>
      <c r="E1379" s="121"/>
      <c r="F1379" s="121"/>
      <c r="G1379" s="121"/>
      <c r="H1379" s="122"/>
      <c r="EF1379" s="16"/>
    </row>
    <row r="1380" spans="1:136" x14ac:dyDescent="0.25">
      <c r="A1380" s="117"/>
      <c r="C1380" s="119"/>
      <c r="D1380" s="120"/>
      <c r="E1380" s="121"/>
      <c r="F1380" s="121"/>
      <c r="G1380" s="121"/>
      <c r="H1380" s="122"/>
      <c r="EF1380" s="16"/>
    </row>
    <row r="1381" spans="1:136" x14ac:dyDescent="0.25">
      <c r="A1381" s="117"/>
      <c r="C1381" s="119"/>
      <c r="D1381" s="120"/>
      <c r="E1381" s="121"/>
      <c r="F1381" s="121"/>
      <c r="G1381" s="121"/>
      <c r="H1381" s="122"/>
      <c r="EF1381" s="16"/>
    </row>
    <row r="1382" spans="1:136" x14ac:dyDescent="0.25">
      <c r="A1382" s="117"/>
      <c r="C1382" s="119"/>
      <c r="D1382" s="120"/>
      <c r="E1382" s="121"/>
      <c r="F1382" s="121"/>
      <c r="G1382" s="121"/>
      <c r="H1382" s="122"/>
      <c r="EF1382" s="16"/>
    </row>
    <row r="1383" spans="1:136" x14ac:dyDescent="0.25">
      <c r="A1383" s="117"/>
      <c r="C1383" s="119"/>
      <c r="D1383" s="120"/>
      <c r="E1383" s="121"/>
      <c r="F1383" s="121"/>
      <c r="G1383" s="121"/>
      <c r="H1383" s="122"/>
      <c r="EF1383" s="16"/>
    </row>
    <row r="1384" spans="1:136" x14ac:dyDescent="0.25">
      <c r="A1384" s="117"/>
      <c r="C1384" s="119"/>
      <c r="D1384" s="120"/>
      <c r="E1384" s="121"/>
      <c r="F1384" s="121"/>
      <c r="G1384" s="121"/>
      <c r="H1384" s="122"/>
      <c r="EF1384" s="16"/>
    </row>
    <row r="1385" spans="1:136" x14ac:dyDescent="0.25">
      <c r="A1385" s="117"/>
      <c r="C1385" s="119"/>
      <c r="D1385" s="120"/>
      <c r="E1385" s="121"/>
      <c r="F1385" s="121"/>
      <c r="G1385" s="121"/>
      <c r="H1385" s="122"/>
      <c r="EF1385" s="16"/>
    </row>
    <row r="1386" spans="1:136" x14ac:dyDescent="0.25">
      <c r="A1386" s="117"/>
      <c r="C1386" s="119"/>
      <c r="D1386" s="120"/>
      <c r="E1386" s="121"/>
      <c r="F1386" s="121"/>
      <c r="G1386" s="121"/>
      <c r="H1386" s="122"/>
      <c r="EF1386" s="16"/>
    </row>
    <row r="1387" spans="1:136" x14ac:dyDescent="0.25">
      <c r="A1387" s="117"/>
      <c r="C1387" s="119"/>
      <c r="D1387" s="120"/>
      <c r="E1387" s="121"/>
      <c r="F1387" s="121"/>
      <c r="G1387" s="121"/>
      <c r="H1387" s="122"/>
      <c r="EF1387" s="16"/>
    </row>
    <row r="1388" spans="1:136" x14ac:dyDescent="0.25">
      <c r="A1388" s="117"/>
      <c r="C1388" s="119"/>
      <c r="D1388" s="120"/>
      <c r="E1388" s="121"/>
      <c r="F1388" s="121"/>
      <c r="G1388" s="121"/>
      <c r="H1388" s="122"/>
      <c r="EF1388" s="16"/>
    </row>
    <row r="1389" spans="1:136" x14ac:dyDescent="0.25">
      <c r="A1389" s="117"/>
      <c r="C1389" s="119"/>
      <c r="D1389" s="120"/>
      <c r="E1389" s="121"/>
      <c r="F1389" s="121"/>
      <c r="G1389" s="121"/>
      <c r="H1389" s="122"/>
      <c r="EF1389" s="16"/>
    </row>
    <row r="1390" spans="1:136" x14ac:dyDescent="0.25">
      <c r="A1390" s="117"/>
      <c r="C1390" s="119"/>
      <c r="D1390" s="120"/>
      <c r="E1390" s="121"/>
      <c r="F1390" s="121"/>
      <c r="G1390" s="121"/>
      <c r="H1390" s="122"/>
      <c r="EF1390" s="16"/>
    </row>
    <row r="1391" spans="1:136" x14ac:dyDescent="0.25">
      <c r="A1391" s="117"/>
      <c r="C1391" s="119"/>
      <c r="D1391" s="120"/>
      <c r="E1391" s="121"/>
      <c r="F1391" s="121"/>
      <c r="G1391" s="121"/>
      <c r="H1391" s="122"/>
      <c r="EF1391" s="16"/>
    </row>
    <row r="1392" spans="1:136" x14ac:dyDescent="0.25">
      <c r="A1392" s="117"/>
      <c r="C1392" s="119"/>
      <c r="D1392" s="120"/>
      <c r="E1392" s="121"/>
      <c r="F1392" s="121"/>
      <c r="G1392" s="121"/>
      <c r="H1392" s="122"/>
      <c r="EF1392" s="16"/>
    </row>
    <row r="1393" spans="1:136" x14ac:dyDescent="0.25">
      <c r="A1393" s="117"/>
      <c r="C1393" s="119"/>
      <c r="D1393" s="120"/>
      <c r="E1393" s="121"/>
      <c r="F1393" s="121"/>
      <c r="G1393" s="121"/>
      <c r="H1393" s="122"/>
      <c r="EF1393" s="16"/>
    </row>
    <row r="1394" spans="1:136" x14ac:dyDescent="0.25">
      <c r="A1394" s="117"/>
      <c r="C1394" s="119"/>
      <c r="D1394" s="120"/>
      <c r="E1394" s="121"/>
      <c r="F1394" s="121"/>
      <c r="G1394" s="121"/>
      <c r="H1394" s="122"/>
      <c r="EF1394" s="16"/>
    </row>
    <row r="1395" spans="1:136" x14ac:dyDescent="0.25">
      <c r="A1395" s="117"/>
      <c r="C1395" s="119"/>
      <c r="D1395" s="120"/>
      <c r="E1395" s="121"/>
      <c r="F1395" s="121"/>
      <c r="G1395" s="121"/>
      <c r="H1395" s="122"/>
      <c r="EF1395" s="16"/>
    </row>
    <row r="1396" spans="1:136" x14ac:dyDescent="0.25">
      <c r="A1396" s="117"/>
      <c r="C1396" s="119"/>
      <c r="D1396" s="120"/>
      <c r="E1396" s="121"/>
      <c r="F1396" s="121"/>
      <c r="G1396" s="121"/>
      <c r="H1396" s="122"/>
      <c r="EF1396" s="16"/>
    </row>
    <row r="1397" spans="1:136" x14ac:dyDescent="0.25">
      <c r="A1397" s="117"/>
      <c r="C1397" s="119"/>
      <c r="D1397" s="120"/>
      <c r="E1397" s="121"/>
      <c r="F1397" s="121"/>
      <c r="G1397" s="121"/>
      <c r="H1397" s="122"/>
      <c r="EF1397" s="16"/>
    </row>
    <row r="1398" spans="1:136" x14ac:dyDescent="0.25">
      <c r="A1398" s="117"/>
      <c r="C1398" s="119"/>
      <c r="D1398" s="120"/>
      <c r="E1398" s="121"/>
      <c r="F1398" s="121"/>
      <c r="G1398" s="121"/>
      <c r="H1398" s="122"/>
      <c r="EF1398" s="16"/>
    </row>
    <row r="1399" spans="1:136" x14ac:dyDescent="0.25">
      <c r="A1399" s="117"/>
      <c r="C1399" s="119"/>
      <c r="D1399" s="120"/>
      <c r="E1399" s="121"/>
      <c r="F1399" s="121"/>
      <c r="G1399" s="121"/>
      <c r="H1399" s="122"/>
      <c r="EF1399" s="16"/>
    </row>
    <row r="1400" spans="1:136" x14ac:dyDescent="0.25">
      <c r="A1400" s="117"/>
      <c r="C1400" s="119"/>
      <c r="D1400" s="120"/>
      <c r="E1400" s="121"/>
      <c r="F1400" s="121"/>
      <c r="G1400" s="121"/>
      <c r="H1400" s="122"/>
      <c r="EF1400" s="16"/>
    </row>
    <row r="1401" spans="1:136" x14ac:dyDescent="0.25">
      <c r="A1401" s="117"/>
      <c r="C1401" s="119"/>
      <c r="D1401" s="120"/>
      <c r="E1401" s="121"/>
      <c r="F1401" s="121"/>
      <c r="G1401" s="121"/>
      <c r="H1401" s="122"/>
      <c r="EF1401" s="16"/>
    </row>
    <row r="1402" spans="1:136" x14ac:dyDescent="0.25">
      <c r="A1402" s="117"/>
      <c r="C1402" s="119"/>
      <c r="D1402" s="120"/>
      <c r="E1402" s="121"/>
      <c r="F1402" s="121"/>
      <c r="G1402" s="121"/>
      <c r="H1402" s="122"/>
      <c r="EF1402" s="16"/>
    </row>
    <row r="1403" spans="1:136" x14ac:dyDescent="0.25">
      <c r="A1403" s="117"/>
      <c r="C1403" s="119"/>
      <c r="D1403" s="120"/>
      <c r="E1403" s="121"/>
      <c r="F1403" s="121"/>
      <c r="G1403" s="121"/>
      <c r="H1403" s="122"/>
      <c r="EF1403" s="16"/>
    </row>
    <row r="1404" spans="1:136" x14ac:dyDescent="0.25">
      <c r="A1404" s="117"/>
      <c r="C1404" s="119"/>
      <c r="D1404" s="120"/>
      <c r="E1404" s="121"/>
      <c r="F1404" s="121"/>
      <c r="G1404" s="121"/>
      <c r="H1404" s="122"/>
      <c r="EF1404" s="16"/>
    </row>
    <row r="1405" spans="1:136" x14ac:dyDescent="0.25">
      <c r="A1405" s="117"/>
      <c r="C1405" s="119"/>
      <c r="D1405" s="120"/>
      <c r="E1405" s="121"/>
      <c r="F1405" s="121"/>
      <c r="G1405" s="121"/>
      <c r="H1405" s="122"/>
      <c r="EF1405" s="16"/>
    </row>
    <row r="1406" spans="1:136" x14ac:dyDescent="0.25">
      <c r="A1406" s="117"/>
      <c r="C1406" s="119"/>
      <c r="D1406" s="120"/>
      <c r="E1406" s="121"/>
      <c r="F1406" s="121"/>
      <c r="G1406" s="121"/>
      <c r="H1406" s="122"/>
      <c r="EF1406" s="16"/>
    </row>
    <row r="1407" spans="1:136" x14ac:dyDescent="0.25">
      <c r="A1407" s="117"/>
      <c r="C1407" s="119"/>
      <c r="D1407" s="120"/>
      <c r="E1407" s="121"/>
      <c r="F1407" s="121"/>
      <c r="G1407" s="121"/>
      <c r="H1407" s="122"/>
      <c r="EF1407" s="16"/>
    </row>
    <row r="1408" spans="1:136" x14ac:dyDescent="0.25">
      <c r="A1408" s="117"/>
      <c r="C1408" s="119"/>
      <c r="D1408" s="120"/>
      <c r="E1408" s="121"/>
      <c r="F1408" s="121"/>
      <c r="G1408" s="121"/>
      <c r="H1408" s="122"/>
      <c r="EF1408" s="16"/>
    </row>
    <row r="1409" spans="1:136" x14ac:dyDescent="0.25">
      <c r="A1409" s="117"/>
      <c r="C1409" s="119"/>
      <c r="D1409" s="120"/>
      <c r="E1409" s="121"/>
      <c r="F1409" s="121"/>
      <c r="G1409" s="121"/>
      <c r="H1409" s="122"/>
      <c r="EF1409" s="16"/>
    </row>
    <row r="1410" spans="1:136" x14ac:dyDescent="0.25">
      <c r="A1410" s="117"/>
      <c r="C1410" s="119"/>
      <c r="D1410" s="120"/>
      <c r="E1410" s="121"/>
      <c r="F1410" s="121"/>
      <c r="G1410" s="121"/>
      <c r="H1410" s="122"/>
      <c r="EF1410" s="16"/>
    </row>
    <row r="1411" spans="1:136" x14ac:dyDescent="0.25">
      <c r="A1411" s="117"/>
      <c r="C1411" s="119"/>
      <c r="D1411" s="120"/>
      <c r="E1411" s="121"/>
      <c r="F1411" s="121"/>
      <c r="G1411" s="121"/>
      <c r="H1411" s="122"/>
      <c r="EF1411" s="16"/>
    </row>
    <row r="1412" spans="1:136" x14ac:dyDescent="0.25">
      <c r="A1412" s="117"/>
      <c r="C1412" s="119"/>
      <c r="D1412" s="120"/>
      <c r="E1412" s="121"/>
      <c r="F1412" s="121"/>
      <c r="G1412" s="121"/>
      <c r="H1412" s="122"/>
      <c r="EF1412" s="16"/>
    </row>
    <row r="1413" spans="1:136" x14ac:dyDescent="0.25">
      <c r="A1413" s="117"/>
      <c r="C1413" s="119"/>
      <c r="D1413" s="120"/>
      <c r="E1413" s="121"/>
      <c r="F1413" s="121"/>
      <c r="G1413" s="121"/>
      <c r="H1413" s="122"/>
      <c r="EF1413" s="16"/>
    </row>
    <row r="1414" spans="1:136" x14ac:dyDescent="0.25">
      <c r="A1414" s="117"/>
      <c r="C1414" s="119"/>
      <c r="D1414" s="120"/>
      <c r="E1414" s="121"/>
      <c r="F1414" s="121"/>
      <c r="G1414" s="121"/>
      <c r="H1414" s="122"/>
      <c r="EF1414" s="16"/>
    </row>
    <row r="1415" spans="1:136" x14ac:dyDescent="0.25">
      <c r="A1415" s="117"/>
      <c r="C1415" s="119"/>
      <c r="D1415" s="120"/>
      <c r="E1415" s="121"/>
      <c r="F1415" s="121"/>
      <c r="G1415" s="121"/>
      <c r="H1415" s="122"/>
      <c r="EF1415" s="16"/>
    </row>
    <row r="1416" spans="1:136" x14ac:dyDescent="0.25">
      <c r="A1416" s="117"/>
      <c r="C1416" s="119"/>
      <c r="D1416" s="120"/>
      <c r="E1416" s="121"/>
      <c r="F1416" s="121"/>
      <c r="G1416" s="121"/>
      <c r="H1416" s="122"/>
      <c r="EF1416" s="16"/>
    </row>
    <row r="1417" spans="1:136" x14ac:dyDescent="0.25">
      <c r="A1417" s="117"/>
      <c r="C1417" s="119"/>
      <c r="D1417" s="120"/>
      <c r="E1417" s="121"/>
      <c r="F1417" s="121"/>
      <c r="G1417" s="121"/>
      <c r="H1417" s="122"/>
      <c r="EF1417" s="16"/>
    </row>
    <row r="1418" spans="1:136" x14ac:dyDescent="0.25">
      <c r="A1418" s="117"/>
      <c r="C1418" s="119"/>
      <c r="D1418" s="120"/>
      <c r="E1418" s="121"/>
      <c r="F1418" s="121"/>
      <c r="G1418" s="121"/>
      <c r="H1418" s="122"/>
      <c r="EF1418" s="16"/>
    </row>
    <row r="1419" spans="1:136" x14ac:dyDescent="0.25">
      <c r="A1419" s="117"/>
      <c r="C1419" s="119"/>
      <c r="D1419" s="120"/>
      <c r="E1419" s="121"/>
      <c r="F1419" s="121"/>
      <c r="G1419" s="121"/>
      <c r="H1419" s="122"/>
      <c r="EF1419" s="16"/>
    </row>
    <row r="1420" spans="1:136" x14ac:dyDescent="0.25">
      <c r="A1420" s="117"/>
      <c r="C1420" s="119"/>
      <c r="D1420" s="120"/>
      <c r="E1420" s="121"/>
      <c r="F1420" s="121"/>
      <c r="G1420" s="121"/>
      <c r="H1420" s="122"/>
      <c r="EF1420" s="16"/>
    </row>
    <row r="1421" spans="1:136" x14ac:dyDescent="0.25">
      <c r="A1421" s="117"/>
      <c r="C1421" s="119"/>
      <c r="D1421" s="120"/>
      <c r="E1421" s="121"/>
      <c r="F1421" s="121"/>
      <c r="G1421" s="121"/>
      <c r="H1421" s="122"/>
      <c r="EF1421" s="16"/>
    </row>
    <row r="1422" spans="1:136" x14ac:dyDescent="0.25">
      <c r="A1422" s="117"/>
      <c r="C1422" s="119"/>
      <c r="D1422" s="120"/>
      <c r="E1422" s="121"/>
      <c r="F1422" s="121"/>
      <c r="G1422" s="121"/>
      <c r="H1422" s="122"/>
      <c r="EF1422" s="16"/>
    </row>
    <row r="1423" spans="1:136" x14ac:dyDescent="0.25">
      <c r="A1423" s="117"/>
      <c r="C1423" s="119"/>
      <c r="D1423" s="120"/>
      <c r="E1423" s="121"/>
      <c r="F1423" s="121"/>
      <c r="G1423" s="121"/>
      <c r="H1423" s="122"/>
      <c r="EF1423" s="16"/>
    </row>
    <row r="1424" spans="1:136" x14ac:dyDescent="0.25">
      <c r="A1424" s="117"/>
      <c r="C1424" s="119"/>
      <c r="D1424" s="120"/>
      <c r="E1424" s="121"/>
      <c r="F1424" s="121"/>
      <c r="G1424" s="121"/>
      <c r="H1424" s="122"/>
      <c r="EF1424" s="16"/>
    </row>
    <row r="1425" spans="1:136" x14ac:dyDescent="0.25">
      <c r="A1425" s="117"/>
      <c r="C1425" s="119"/>
      <c r="D1425" s="120"/>
      <c r="E1425" s="121"/>
      <c r="F1425" s="121"/>
      <c r="G1425" s="121"/>
      <c r="H1425" s="122"/>
      <c r="EF1425" s="16"/>
    </row>
    <row r="1426" spans="1:136" x14ac:dyDescent="0.25">
      <c r="A1426" s="117"/>
      <c r="C1426" s="119"/>
      <c r="D1426" s="120"/>
      <c r="E1426" s="121"/>
      <c r="F1426" s="121"/>
      <c r="G1426" s="121"/>
      <c r="H1426" s="122"/>
      <c r="EF1426" s="16"/>
    </row>
    <row r="1427" spans="1:136" x14ac:dyDescent="0.25">
      <c r="A1427" s="117"/>
      <c r="C1427" s="119"/>
      <c r="D1427" s="120"/>
      <c r="E1427" s="121"/>
      <c r="F1427" s="121"/>
      <c r="G1427" s="121"/>
      <c r="H1427" s="122"/>
      <c r="EF1427" s="16"/>
    </row>
    <row r="1428" spans="1:136" x14ac:dyDescent="0.25">
      <c r="A1428" s="117"/>
      <c r="C1428" s="119"/>
      <c r="D1428" s="120"/>
      <c r="E1428" s="121"/>
      <c r="F1428" s="121"/>
      <c r="G1428" s="121"/>
      <c r="H1428" s="122"/>
      <c r="EF1428" s="16"/>
    </row>
    <row r="1429" spans="1:136" x14ac:dyDescent="0.25">
      <c r="A1429" s="117"/>
      <c r="C1429" s="119"/>
      <c r="D1429" s="120"/>
      <c r="E1429" s="121"/>
      <c r="F1429" s="121"/>
      <c r="G1429" s="121"/>
      <c r="H1429" s="122"/>
      <c r="EF1429" s="16"/>
    </row>
    <row r="1430" spans="1:136" x14ac:dyDescent="0.25">
      <c r="A1430" s="117"/>
      <c r="C1430" s="119"/>
      <c r="D1430" s="120"/>
      <c r="E1430" s="121"/>
      <c r="F1430" s="121"/>
      <c r="G1430" s="121"/>
      <c r="H1430" s="122"/>
      <c r="EF1430" s="16"/>
    </row>
    <row r="1431" spans="1:136" x14ac:dyDescent="0.25">
      <c r="A1431" s="117"/>
      <c r="C1431" s="119"/>
      <c r="D1431" s="120"/>
      <c r="E1431" s="121"/>
      <c r="F1431" s="121"/>
      <c r="G1431" s="121"/>
      <c r="H1431" s="122"/>
      <c r="EF1431" s="16"/>
    </row>
    <row r="1432" spans="1:136" x14ac:dyDescent="0.25">
      <c r="A1432" s="117"/>
      <c r="C1432" s="119"/>
      <c r="D1432" s="120"/>
      <c r="E1432" s="121"/>
      <c r="F1432" s="121"/>
      <c r="G1432" s="121"/>
      <c r="H1432" s="122"/>
      <c r="EF1432" s="16"/>
    </row>
    <row r="1433" spans="1:136" x14ac:dyDescent="0.25">
      <c r="A1433" s="117"/>
      <c r="C1433" s="119"/>
      <c r="D1433" s="120"/>
      <c r="E1433" s="121"/>
      <c r="F1433" s="121"/>
      <c r="G1433" s="121"/>
      <c r="H1433" s="122"/>
      <c r="EF1433" s="16"/>
    </row>
    <row r="1434" spans="1:136" x14ac:dyDescent="0.25">
      <c r="A1434" s="117"/>
      <c r="C1434" s="119"/>
      <c r="D1434" s="120"/>
      <c r="E1434" s="121"/>
      <c r="F1434" s="121"/>
      <c r="G1434" s="121"/>
      <c r="H1434" s="122"/>
      <c r="EF1434" s="16"/>
    </row>
    <row r="1435" spans="1:136" x14ac:dyDescent="0.25">
      <c r="A1435" s="117"/>
      <c r="C1435" s="119"/>
      <c r="D1435" s="120"/>
      <c r="E1435" s="121"/>
      <c r="F1435" s="121"/>
      <c r="G1435" s="121"/>
      <c r="H1435" s="122"/>
      <c r="EF1435" s="16"/>
    </row>
    <row r="1436" spans="1:136" x14ac:dyDescent="0.25">
      <c r="A1436" s="117"/>
      <c r="C1436" s="119"/>
      <c r="D1436" s="120"/>
      <c r="E1436" s="121"/>
      <c r="F1436" s="121"/>
      <c r="G1436" s="121"/>
      <c r="H1436" s="122"/>
      <c r="EF1436" s="16"/>
    </row>
    <row r="1437" spans="1:136" x14ac:dyDescent="0.25">
      <c r="A1437" s="117"/>
      <c r="C1437" s="119"/>
      <c r="D1437" s="120"/>
      <c r="E1437" s="121"/>
      <c r="F1437" s="121"/>
      <c r="G1437" s="121"/>
      <c r="H1437" s="122"/>
      <c r="EF1437" s="16"/>
    </row>
    <row r="1438" spans="1:136" x14ac:dyDescent="0.25">
      <c r="A1438" s="117"/>
      <c r="C1438" s="119"/>
      <c r="D1438" s="120"/>
      <c r="E1438" s="121"/>
      <c r="F1438" s="121"/>
      <c r="G1438" s="121"/>
      <c r="H1438" s="122"/>
      <c r="EF1438" s="16"/>
    </row>
    <row r="1439" spans="1:136" x14ac:dyDescent="0.25">
      <c r="A1439" s="117"/>
      <c r="C1439" s="119"/>
      <c r="D1439" s="120"/>
      <c r="E1439" s="121"/>
      <c r="F1439" s="121"/>
      <c r="G1439" s="121"/>
      <c r="H1439" s="122"/>
      <c r="EF1439" s="16"/>
    </row>
    <row r="1440" spans="1:136" x14ac:dyDescent="0.25">
      <c r="A1440" s="117"/>
      <c r="C1440" s="119"/>
      <c r="D1440" s="120"/>
      <c r="E1440" s="121"/>
      <c r="F1440" s="121"/>
      <c r="G1440" s="121"/>
      <c r="H1440" s="122"/>
      <c r="EF1440" s="16"/>
    </row>
    <row r="1441" spans="1:136" x14ac:dyDescent="0.25">
      <c r="A1441" s="117"/>
      <c r="C1441" s="119"/>
      <c r="D1441" s="120"/>
      <c r="E1441" s="121"/>
      <c r="F1441" s="121"/>
      <c r="G1441" s="121"/>
      <c r="H1441" s="122"/>
      <c r="EF1441" s="16"/>
    </row>
    <row r="1442" spans="1:136" x14ac:dyDescent="0.25">
      <c r="A1442" s="117"/>
      <c r="C1442" s="119"/>
      <c r="D1442" s="120"/>
      <c r="E1442" s="121"/>
      <c r="F1442" s="121"/>
      <c r="G1442" s="121"/>
      <c r="H1442" s="122"/>
      <c r="EF1442" s="16"/>
    </row>
    <row r="1443" spans="1:136" x14ac:dyDescent="0.25">
      <c r="A1443" s="117"/>
      <c r="C1443" s="119"/>
      <c r="D1443" s="120"/>
      <c r="E1443" s="121"/>
      <c r="F1443" s="121"/>
      <c r="G1443" s="121"/>
      <c r="H1443" s="122"/>
      <c r="EF1443" s="16"/>
    </row>
    <row r="1444" spans="1:136" x14ac:dyDescent="0.25">
      <c r="A1444" s="117"/>
      <c r="C1444" s="119"/>
      <c r="D1444" s="120"/>
      <c r="E1444" s="121"/>
      <c r="F1444" s="121"/>
      <c r="G1444" s="121"/>
      <c r="H1444" s="122"/>
      <c r="EF1444" s="16"/>
    </row>
    <row r="1445" spans="1:136" x14ac:dyDescent="0.25">
      <c r="A1445" s="117"/>
      <c r="C1445" s="119"/>
      <c r="D1445" s="120"/>
      <c r="E1445" s="121"/>
      <c r="F1445" s="121"/>
      <c r="G1445" s="121"/>
      <c r="H1445" s="122"/>
      <c r="EF1445" s="16"/>
    </row>
    <row r="1446" spans="1:136" x14ac:dyDescent="0.25">
      <c r="A1446" s="117"/>
      <c r="C1446" s="119"/>
      <c r="D1446" s="120"/>
      <c r="E1446" s="121"/>
      <c r="F1446" s="121"/>
      <c r="G1446" s="121"/>
      <c r="H1446" s="122"/>
      <c r="EF1446" s="16"/>
    </row>
    <row r="1447" spans="1:136" x14ac:dyDescent="0.25">
      <c r="A1447" s="117"/>
      <c r="C1447" s="119"/>
      <c r="D1447" s="120"/>
      <c r="E1447" s="121"/>
      <c r="F1447" s="121"/>
      <c r="G1447" s="121"/>
      <c r="H1447" s="122"/>
      <c r="EF1447" s="16"/>
    </row>
    <row r="1448" spans="1:136" x14ac:dyDescent="0.25">
      <c r="A1448" s="117"/>
      <c r="C1448" s="119"/>
      <c r="D1448" s="120"/>
      <c r="E1448" s="121"/>
      <c r="F1448" s="121"/>
      <c r="G1448" s="121"/>
      <c r="H1448" s="122"/>
      <c r="EF1448" s="16"/>
    </row>
    <row r="1449" spans="1:136" x14ac:dyDescent="0.25">
      <c r="A1449" s="117"/>
      <c r="C1449" s="119"/>
      <c r="D1449" s="120"/>
      <c r="E1449" s="121"/>
      <c r="F1449" s="121"/>
      <c r="G1449" s="121"/>
      <c r="H1449" s="122"/>
      <c r="EF1449" s="16"/>
    </row>
    <row r="1450" spans="1:136" x14ac:dyDescent="0.25">
      <c r="A1450" s="117"/>
      <c r="C1450" s="119"/>
      <c r="D1450" s="120"/>
      <c r="E1450" s="121"/>
      <c r="F1450" s="121"/>
      <c r="G1450" s="121"/>
      <c r="H1450" s="122"/>
      <c r="EF1450" s="16"/>
    </row>
    <row r="1451" spans="1:136" x14ac:dyDescent="0.25">
      <c r="A1451" s="117"/>
      <c r="C1451" s="119"/>
      <c r="D1451" s="120"/>
      <c r="E1451" s="121"/>
      <c r="F1451" s="121"/>
      <c r="G1451" s="121"/>
      <c r="H1451" s="122"/>
      <c r="EF1451" s="16"/>
    </row>
    <row r="1452" spans="1:136" x14ac:dyDescent="0.25">
      <c r="A1452" s="117"/>
      <c r="C1452" s="119"/>
      <c r="D1452" s="120"/>
      <c r="E1452" s="121"/>
      <c r="F1452" s="121"/>
      <c r="G1452" s="121"/>
      <c r="H1452" s="122"/>
      <c r="EF1452" s="16"/>
    </row>
    <row r="1453" spans="1:136" x14ac:dyDescent="0.25">
      <c r="A1453" s="117"/>
      <c r="C1453" s="119"/>
      <c r="D1453" s="120"/>
      <c r="E1453" s="121"/>
      <c r="F1453" s="121"/>
      <c r="G1453" s="121"/>
      <c r="H1453" s="122"/>
      <c r="EF1453" s="16"/>
    </row>
    <row r="1454" spans="1:136" x14ac:dyDescent="0.25">
      <c r="A1454" s="117"/>
      <c r="C1454" s="119"/>
      <c r="D1454" s="120"/>
      <c r="E1454" s="121"/>
      <c r="F1454" s="121"/>
      <c r="G1454" s="121"/>
      <c r="H1454" s="122"/>
      <c r="EF1454" s="16"/>
    </row>
    <row r="1455" spans="1:136" x14ac:dyDescent="0.25">
      <c r="A1455" s="117"/>
      <c r="C1455" s="119"/>
      <c r="D1455" s="120"/>
      <c r="E1455" s="121"/>
      <c r="F1455" s="121"/>
      <c r="G1455" s="121"/>
      <c r="H1455" s="122"/>
      <c r="EF1455" s="16"/>
    </row>
    <row r="1456" spans="1:136" x14ac:dyDescent="0.25">
      <c r="A1456" s="117"/>
      <c r="C1456" s="119"/>
      <c r="D1456" s="120"/>
      <c r="E1456" s="121"/>
      <c r="F1456" s="121"/>
      <c r="G1456" s="121"/>
      <c r="H1456" s="122"/>
      <c r="EF1456" s="16"/>
    </row>
    <row r="1457" spans="1:136" x14ac:dyDescent="0.25">
      <c r="A1457" s="117"/>
      <c r="C1457" s="119"/>
      <c r="D1457" s="120"/>
      <c r="E1457" s="121"/>
      <c r="F1457" s="121"/>
      <c r="G1457" s="121"/>
      <c r="H1457" s="122"/>
      <c r="EF1457" s="16"/>
    </row>
    <row r="1458" spans="1:136" x14ac:dyDescent="0.25">
      <c r="A1458" s="117"/>
      <c r="C1458" s="119"/>
      <c r="D1458" s="120"/>
      <c r="E1458" s="121"/>
      <c r="F1458" s="121"/>
      <c r="G1458" s="121"/>
      <c r="H1458" s="122"/>
      <c r="EF1458" s="16"/>
    </row>
    <row r="1459" spans="1:136" x14ac:dyDescent="0.25">
      <c r="A1459" s="117"/>
      <c r="C1459" s="119"/>
      <c r="D1459" s="120"/>
      <c r="E1459" s="121"/>
      <c r="F1459" s="121"/>
      <c r="G1459" s="121"/>
      <c r="H1459" s="122"/>
      <c r="EF1459" s="16"/>
    </row>
    <row r="1460" spans="1:136" x14ac:dyDescent="0.25">
      <c r="A1460" s="117"/>
      <c r="C1460" s="119"/>
      <c r="D1460" s="120"/>
      <c r="E1460" s="121"/>
      <c r="F1460" s="121"/>
      <c r="G1460" s="121"/>
      <c r="H1460" s="122"/>
      <c r="EF1460" s="16"/>
    </row>
    <row r="1461" spans="1:136" x14ac:dyDescent="0.25">
      <c r="A1461" s="117"/>
      <c r="C1461" s="119"/>
      <c r="D1461" s="120"/>
      <c r="E1461" s="121"/>
      <c r="F1461" s="121"/>
      <c r="G1461" s="121"/>
      <c r="H1461" s="122"/>
      <c r="EF1461" s="16"/>
    </row>
    <row r="1462" spans="1:136" x14ac:dyDescent="0.25">
      <c r="A1462" s="117"/>
      <c r="C1462" s="119"/>
      <c r="D1462" s="120"/>
      <c r="E1462" s="121"/>
      <c r="F1462" s="121"/>
      <c r="G1462" s="121"/>
      <c r="H1462" s="122"/>
      <c r="EF1462" s="16"/>
    </row>
    <row r="1463" spans="1:136" x14ac:dyDescent="0.25">
      <c r="A1463" s="117"/>
      <c r="C1463" s="119"/>
      <c r="D1463" s="120"/>
      <c r="E1463" s="121"/>
      <c r="F1463" s="121"/>
      <c r="G1463" s="121"/>
      <c r="H1463" s="122"/>
      <c r="EF1463" s="16"/>
    </row>
    <row r="1464" spans="1:136" x14ac:dyDescent="0.25">
      <c r="A1464" s="117"/>
      <c r="C1464" s="119"/>
      <c r="D1464" s="120"/>
      <c r="E1464" s="121"/>
      <c r="F1464" s="121"/>
      <c r="G1464" s="121"/>
      <c r="H1464" s="122"/>
      <c r="EF1464" s="16"/>
    </row>
    <row r="1465" spans="1:136" x14ac:dyDescent="0.25">
      <c r="A1465" s="117"/>
      <c r="C1465" s="119"/>
      <c r="D1465" s="120"/>
      <c r="E1465" s="121"/>
      <c r="F1465" s="121"/>
      <c r="G1465" s="121"/>
      <c r="H1465" s="122"/>
      <c r="EF1465" s="16"/>
    </row>
    <row r="1466" spans="1:136" x14ac:dyDescent="0.25">
      <c r="A1466" s="117"/>
      <c r="C1466" s="119"/>
      <c r="D1466" s="120"/>
      <c r="E1466" s="121"/>
      <c r="F1466" s="121"/>
      <c r="G1466" s="121"/>
      <c r="H1466" s="122"/>
      <c r="EF1466" s="16"/>
    </row>
    <row r="1467" spans="1:136" x14ac:dyDescent="0.25">
      <c r="A1467" s="117"/>
      <c r="C1467" s="119"/>
      <c r="D1467" s="120"/>
      <c r="E1467" s="121"/>
      <c r="F1467" s="121"/>
      <c r="G1467" s="121"/>
      <c r="H1467" s="122"/>
      <c r="EF1467" s="16"/>
    </row>
    <row r="1468" spans="1:136" x14ac:dyDescent="0.25">
      <c r="A1468" s="117"/>
      <c r="C1468" s="119"/>
      <c r="D1468" s="120"/>
      <c r="E1468" s="121"/>
      <c r="F1468" s="121"/>
      <c r="G1468" s="121"/>
      <c r="H1468" s="122"/>
      <c r="EF1468" s="16"/>
    </row>
    <row r="1469" spans="1:136" x14ac:dyDescent="0.25">
      <c r="A1469" s="117"/>
      <c r="C1469" s="119"/>
      <c r="D1469" s="120"/>
      <c r="E1469" s="121"/>
      <c r="F1469" s="121"/>
      <c r="G1469" s="121"/>
      <c r="H1469" s="122"/>
      <c r="EF1469" s="16"/>
    </row>
    <row r="1470" spans="1:136" x14ac:dyDescent="0.25">
      <c r="A1470" s="117"/>
      <c r="C1470" s="119"/>
      <c r="D1470" s="120"/>
      <c r="E1470" s="121"/>
      <c r="F1470" s="121"/>
      <c r="G1470" s="121"/>
      <c r="H1470" s="122"/>
      <c r="EF1470" s="16"/>
    </row>
    <row r="1471" spans="1:136" x14ac:dyDescent="0.25">
      <c r="A1471" s="117"/>
      <c r="C1471" s="119"/>
      <c r="D1471" s="120"/>
      <c r="E1471" s="121"/>
      <c r="F1471" s="121"/>
      <c r="G1471" s="121"/>
      <c r="H1471" s="122"/>
      <c r="EF1471" s="16"/>
    </row>
    <row r="1472" spans="1:136" x14ac:dyDescent="0.25">
      <c r="A1472" s="117"/>
      <c r="C1472" s="119"/>
      <c r="D1472" s="120"/>
      <c r="E1472" s="121"/>
      <c r="F1472" s="121"/>
      <c r="G1472" s="121"/>
      <c r="H1472" s="122"/>
      <c r="EF1472" s="16"/>
    </row>
    <row r="1473" spans="1:136" x14ac:dyDescent="0.25">
      <c r="A1473" s="117"/>
      <c r="C1473" s="119"/>
      <c r="D1473" s="120"/>
      <c r="E1473" s="121"/>
      <c r="F1473" s="121"/>
      <c r="G1473" s="121"/>
      <c r="H1473" s="122"/>
      <c r="EF1473" s="16"/>
    </row>
    <row r="1474" spans="1:136" x14ac:dyDescent="0.25">
      <c r="A1474" s="117"/>
      <c r="C1474" s="119"/>
      <c r="D1474" s="120"/>
      <c r="E1474" s="121"/>
      <c r="F1474" s="121"/>
      <c r="G1474" s="121"/>
      <c r="H1474" s="122"/>
      <c r="EF1474" s="16"/>
    </row>
    <row r="1475" spans="1:136" x14ac:dyDescent="0.25">
      <c r="A1475" s="117"/>
      <c r="C1475" s="119"/>
      <c r="D1475" s="120"/>
      <c r="E1475" s="121"/>
      <c r="F1475" s="121"/>
      <c r="G1475" s="121"/>
      <c r="H1475" s="122"/>
      <c r="EF1475" s="16"/>
    </row>
    <row r="1476" spans="1:136" x14ac:dyDescent="0.25">
      <c r="A1476" s="117"/>
      <c r="C1476" s="119"/>
      <c r="D1476" s="120"/>
      <c r="E1476" s="121"/>
      <c r="F1476" s="121"/>
      <c r="G1476" s="121"/>
      <c r="H1476" s="122"/>
      <c r="EF1476" s="16"/>
    </row>
    <row r="1477" spans="1:136" x14ac:dyDescent="0.25">
      <c r="A1477" s="117"/>
      <c r="C1477" s="119"/>
      <c r="D1477" s="120"/>
      <c r="E1477" s="121"/>
      <c r="F1477" s="121"/>
      <c r="G1477" s="121"/>
      <c r="H1477" s="122"/>
      <c r="EF1477" s="16"/>
    </row>
    <row r="1478" spans="1:136" x14ac:dyDescent="0.25">
      <c r="A1478" s="117"/>
      <c r="C1478" s="119"/>
      <c r="D1478" s="120"/>
      <c r="E1478" s="121"/>
      <c r="F1478" s="121"/>
      <c r="G1478" s="121"/>
      <c r="H1478" s="122"/>
      <c r="EF1478" s="16"/>
    </row>
    <row r="1479" spans="1:136" x14ac:dyDescent="0.25">
      <c r="A1479" s="117"/>
      <c r="C1479" s="119"/>
      <c r="D1479" s="120"/>
      <c r="E1479" s="121"/>
      <c r="F1479" s="121"/>
      <c r="G1479" s="121"/>
      <c r="H1479" s="122"/>
      <c r="EF1479" s="16"/>
    </row>
    <row r="1480" spans="1:136" x14ac:dyDescent="0.25">
      <c r="A1480" s="117"/>
      <c r="C1480" s="119"/>
      <c r="D1480" s="120"/>
      <c r="E1480" s="121"/>
      <c r="F1480" s="121"/>
      <c r="G1480" s="121"/>
      <c r="H1480" s="122"/>
      <c r="EF1480" s="16"/>
    </row>
    <row r="1481" spans="1:136" x14ac:dyDescent="0.25">
      <c r="A1481" s="117"/>
      <c r="C1481" s="119"/>
      <c r="D1481" s="120"/>
      <c r="E1481" s="121"/>
      <c r="F1481" s="121"/>
      <c r="G1481" s="121"/>
      <c r="H1481" s="122"/>
      <c r="EF1481" s="16"/>
    </row>
    <row r="1482" spans="1:136" x14ac:dyDescent="0.25">
      <c r="A1482" s="117"/>
      <c r="C1482" s="119"/>
      <c r="D1482" s="120"/>
      <c r="E1482" s="121"/>
      <c r="F1482" s="121"/>
      <c r="G1482" s="121"/>
      <c r="H1482" s="122"/>
      <c r="EF1482" s="16"/>
    </row>
    <row r="1483" spans="1:136" x14ac:dyDescent="0.25">
      <c r="A1483" s="117"/>
      <c r="C1483" s="119"/>
      <c r="D1483" s="120"/>
      <c r="E1483" s="121"/>
      <c r="F1483" s="121"/>
      <c r="G1483" s="121"/>
      <c r="H1483" s="122"/>
      <c r="EF1483" s="16"/>
    </row>
    <row r="1484" spans="1:136" x14ac:dyDescent="0.25">
      <c r="A1484" s="117"/>
      <c r="C1484" s="119"/>
      <c r="D1484" s="120"/>
      <c r="E1484" s="121"/>
      <c r="F1484" s="121"/>
      <c r="G1484" s="121"/>
      <c r="H1484" s="122"/>
      <c r="EF1484" s="16"/>
    </row>
    <row r="1485" spans="1:136" x14ac:dyDescent="0.25">
      <c r="A1485" s="117"/>
      <c r="C1485" s="119"/>
      <c r="D1485" s="120"/>
      <c r="E1485" s="121"/>
      <c r="F1485" s="121"/>
      <c r="G1485" s="121"/>
      <c r="H1485" s="122"/>
      <c r="EF1485" s="16"/>
    </row>
    <row r="1486" spans="1:136" x14ac:dyDescent="0.25">
      <c r="A1486" s="117"/>
      <c r="C1486" s="119"/>
      <c r="D1486" s="120"/>
      <c r="E1486" s="121"/>
      <c r="F1486" s="121"/>
      <c r="G1486" s="121"/>
      <c r="H1486" s="122"/>
      <c r="EF1486" s="16"/>
    </row>
    <row r="1487" spans="1:136" x14ac:dyDescent="0.25">
      <c r="A1487" s="117"/>
      <c r="C1487" s="119"/>
      <c r="D1487" s="120"/>
      <c r="E1487" s="121"/>
      <c r="F1487" s="121"/>
      <c r="G1487" s="121"/>
      <c r="H1487" s="122"/>
      <c r="EF1487" s="16"/>
    </row>
    <row r="1488" spans="1:136" x14ac:dyDescent="0.25">
      <c r="A1488" s="117"/>
      <c r="C1488" s="119"/>
      <c r="D1488" s="120"/>
      <c r="E1488" s="121"/>
      <c r="F1488" s="121"/>
      <c r="G1488" s="121"/>
      <c r="H1488" s="122"/>
      <c r="DO1488" s="124"/>
      <c r="DP1488" s="124"/>
      <c r="DQ1488" s="124"/>
      <c r="DR1488" s="124"/>
      <c r="DS1488" s="124"/>
      <c r="DT1488" s="124"/>
      <c r="DU1488" s="124"/>
      <c r="DV1488" s="124"/>
      <c r="DW1488" s="124"/>
      <c r="DX1488" s="124"/>
      <c r="DY1488" s="124"/>
      <c r="DZ1488" s="124"/>
      <c r="EA1488" s="124"/>
      <c r="EB1488" s="124"/>
      <c r="EC1488" s="124"/>
      <c r="ED1488" s="124"/>
      <c r="EE1488" s="124"/>
    </row>
    <row r="1489" spans="1:135" x14ac:dyDescent="0.25">
      <c r="A1489" s="117"/>
      <c r="C1489" s="119"/>
      <c r="D1489" s="120"/>
      <c r="E1489" s="121"/>
      <c r="F1489" s="121"/>
      <c r="G1489" s="121"/>
      <c r="H1489" s="122"/>
      <c r="DO1489" s="124"/>
      <c r="DP1489" s="124"/>
      <c r="DQ1489" s="124"/>
      <c r="DR1489" s="124"/>
      <c r="DS1489" s="124"/>
      <c r="DT1489" s="124"/>
      <c r="DU1489" s="124"/>
      <c r="DV1489" s="124"/>
      <c r="DW1489" s="124"/>
      <c r="DX1489" s="124"/>
      <c r="DY1489" s="124"/>
      <c r="DZ1489" s="124"/>
      <c r="EA1489" s="124"/>
      <c r="EB1489" s="124"/>
      <c r="EC1489" s="124"/>
      <c r="ED1489" s="124"/>
      <c r="EE1489" s="124"/>
    </row>
    <row r="1490" spans="1:135" s="124" customFormat="1" x14ac:dyDescent="0.25">
      <c r="A1490" s="117"/>
      <c r="B1490" s="112"/>
      <c r="C1490" s="119"/>
      <c r="D1490" s="120"/>
      <c r="E1490" s="121"/>
      <c r="F1490" s="121"/>
      <c r="G1490" s="121"/>
      <c r="H1490" s="122"/>
      <c r="I1490" s="138"/>
      <c r="J1490" s="109"/>
      <c r="K1490" s="138"/>
      <c r="L1490" s="110"/>
      <c r="M1490" s="138"/>
      <c r="N1490" s="143"/>
      <c r="O1490" s="143"/>
      <c r="P1490" s="139"/>
      <c r="Q1490" s="138"/>
      <c r="R1490" s="138"/>
      <c r="S1490" s="138"/>
      <c r="T1490" s="108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6"/>
      <c r="AG1490" s="16"/>
      <c r="AH1490" s="16"/>
      <c r="AI1490" s="16"/>
      <c r="AJ1490" s="16"/>
      <c r="AK1490" s="16"/>
      <c r="AL1490" s="16"/>
      <c r="AM1490" s="16"/>
      <c r="AN1490" s="16"/>
      <c r="AO1490" s="16"/>
      <c r="AP1490" s="16"/>
      <c r="AQ1490" s="16"/>
      <c r="AR1490" s="16"/>
      <c r="AS1490" s="16"/>
      <c r="AT1490" s="16"/>
      <c r="AU1490" s="16"/>
      <c r="AV1490" s="16"/>
      <c r="AW1490" s="16"/>
      <c r="AX1490" s="16"/>
      <c r="AY1490" s="16"/>
      <c r="AZ1490" s="16"/>
      <c r="BA1490" s="16"/>
      <c r="BB1490" s="16"/>
      <c r="BC1490" s="16"/>
      <c r="BD1490" s="16"/>
      <c r="BE1490" s="16"/>
      <c r="BF1490" s="16"/>
      <c r="BG1490" s="16"/>
      <c r="BH1490" s="16"/>
      <c r="BI1490" s="16"/>
      <c r="BJ1490" s="16"/>
      <c r="BK1490" s="16"/>
      <c r="BL1490" s="16"/>
      <c r="BM1490" s="16"/>
      <c r="BN1490" s="16"/>
      <c r="BO1490" s="16"/>
      <c r="BP1490" s="16"/>
      <c r="BQ1490" s="16"/>
      <c r="BR1490" s="16"/>
      <c r="BS1490" s="16"/>
      <c r="BT1490" s="16"/>
      <c r="BU1490" s="16"/>
      <c r="BV1490" s="16"/>
      <c r="BW1490" s="16"/>
      <c r="BX1490" s="16"/>
      <c r="BY1490" s="16"/>
      <c r="BZ1490" s="16"/>
      <c r="CA1490" s="16"/>
      <c r="CB1490" s="16"/>
      <c r="CC1490" s="16"/>
      <c r="CD1490" s="16"/>
      <c r="CE1490" s="16"/>
      <c r="CF1490" s="16"/>
      <c r="CG1490" s="16"/>
      <c r="CH1490" s="16"/>
      <c r="CI1490" s="16"/>
      <c r="CJ1490" s="16"/>
      <c r="CK1490" s="16"/>
      <c r="CL1490" s="16"/>
      <c r="CM1490" s="16"/>
      <c r="CN1490" s="16"/>
      <c r="CO1490" s="16"/>
      <c r="CP1490" s="16"/>
      <c r="CQ1490" s="16"/>
      <c r="CR1490" s="16"/>
      <c r="CS1490" s="16"/>
      <c r="CT1490" s="16"/>
      <c r="CU1490" s="16"/>
      <c r="CV1490" s="16"/>
      <c r="CW1490" s="16"/>
      <c r="CX1490" s="16"/>
      <c r="CY1490" s="16"/>
      <c r="CZ1490" s="16"/>
      <c r="DA1490" s="16"/>
      <c r="DB1490" s="16"/>
      <c r="DC1490" s="16"/>
      <c r="DD1490" s="16"/>
      <c r="DE1490" s="16"/>
      <c r="DF1490" s="16"/>
      <c r="DG1490" s="16"/>
      <c r="DH1490" s="16"/>
      <c r="DI1490" s="16"/>
      <c r="DJ1490" s="16"/>
      <c r="DK1490" s="16"/>
      <c r="DL1490" s="16"/>
      <c r="DM1490" s="16"/>
      <c r="DN1490" s="16"/>
    </row>
    <row r="1491" spans="1:135" s="124" customFormat="1" x14ac:dyDescent="0.25">
      <c r="A1491" s="117"/>
      <c r="B1491" s="112"/>
      <c r="C1491" s="119"/>
      <c r="D1491" s="120"/>
      <c r="E1491" s="121"/>
      <c r="F1491" s="121"/>
      <c r="G1491" s="121"/>
      <c r="H1491" s="122"/>
      <c r="I1491" s="138"/>
      <c r="J1491" s="109"/>
      <c r="K1491" s="138"/>
      <c r="L1491" s="110"/>
      <c r="M1491" s="138"/>
      <c r="N1491" s="143"/>
      <c r="O1491" s="143"/>
      <c r="P1491" s="139"/>
      <c r="Q1491" s="138"/>
      <c r="R1491" s="138"/>
      <c r="S1491" s="138"/>
      <c r="T1491" s="108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16"/>
      <c r="AG1491" s="16"/>
      <c r="AH1491" s="16"/>
      <c r="AI1491" s="16"/>
      <c r="AJ1491" s="16"/>
      <c r="AK1491" s="16"/>
      <c r="AL1491" s="16"/>
      <c r="AM1491" s="16"/>
      <c r="AN1491" s="16"/>
      <c r="AO1491" s="16"/>
      <c r="AP1491" s="16"/>
      <c r="AQ1491" s="16"/>
      <c r="AR1491" s="16"/>
      <c r="AS1491" s="16"/>
      <c r="AT1491" s="16"/>
      <c r="AU1491" s="16"/>
      <c r="AV1491" s="16"/>
      <c r="AW1491" s="16"/>
      <c r="AX1491" s="16"/>
      <c r="AY1491" s="16"/>
      <c r="AZ1491" s="16"/>
      <c r="BA1491" s="16"/>
      <c r="BB1491" s="16"/>
      <c r="BC1491" s="16"/>
      <c r="BD1491" s="16"/>
      <c r="BE1491" s="16"/>
      <c r="BF1491" s="16"/>
      <c r="BG1491" s="16"/>
      <c r="BH1491" s="16"/>
      <c r="BI1491" s="16"/>
      <c r="BJ1491" s="16"/>
      <c r="BK1491" s="16"/>
      <c r="BL1491" s="16"/>
      <c r="BM1491" s="16"/>
      <c r="BN1491" s="16"/>
      <c r="BO1491" s="16"/>
      <c r="BP1491" s="16"/>
      <c r="BQ1491" s="16"/>
      <c r="BR1491" s="16"/>
      <c r="BS1491" s="16"/>
      <c r="BT1491" s="16"/>
      <c r="BU1491" s="16"/>
      <c r="BV1491" s="16"/>
      <c r="BW1491" s="16"/>
      <c r="BX1491" s="16"/>
      <c r="BY1491" s="16"/>
      <c r="BZ1491" s="16"/>
      <c r="CA1491" s="16"/>
      <c r="CB1491" s="16"/>
      <c r="CC1491" s="16"/>
      <c r="CD1491" s="16"/>
      <c r="CE1491" s="16"/>
      <c r="CF1491" s="16"/>
      <c r="CG1491" s="16"/>
      <c r="CH1491" s="16"/>
      <c r="CI1491" s="16"/>
      <c r="CJ1491" s="16"/>
      <c r="CK1491" s="16"/>
      <c r="CL1491" s="16"/>
      <c r="CM1491" s="16"/>
      <c r="CN1491" s="16"/>
      <c r="CO1491" s="16"/>
      <c r="CP1491" s="16"/>
      <c r="CQ1491" s="16"/>
      <c r="CR1491" s="16"/>
      <c r="CS1491" s="16"/>
      <c r="CT1491" s="16"/>
      <c r="CU1491" s="16"/>
      <c r="CV1491" s="16"/>
      <c r="CW1491" s="16"/>
      <c r="CX1491" s="16"/>
      <c r="CY1491" s="16"/>
      <c r="CZ1491" s="16"/>
      <c r="DA1491" s="16"/>
      <c r="DB1491" s="16"/>
      <c r="DC1491" s="16"/>
      <c r="DD1491" s="16"/>
      <c r="DE1491" s="16"/>
      <c r="DF1491" s="16"/>
      <c r="DG1491" s="16"/>
      <c r="DH1491" s="16"/>
      <c r="DI1491" s="16"/>
      <c r="DJ1491" s="16"/>
      <c r="DK1491" s="16"/>
      <c r="DL1491" s="16"/>
      <c r="DM1491" s="16"/>
      <c r="DN1491" s="16"/>
    </row>
    <row r="1492" spans="1:135" s="124" customFormat="1" x14ac:dyDescent="0.25">
      <c r="A1492" s="117"/>
      <c r="B1492" s="112"/>
      <c r="C1492" s="119"/>
      <c r="D1492" s="120"/>
      <c r="E1492" s="121"/>
      <c r="F1492" s="121"/>
      <c r="G1492" s="121"/>
      <c r="H1492" s="122"/>
      <c r="I1492" s="138"/>
      <c r="J1492" s="109"/>
      <c r="K1492" s="138"/>
      <c r="L1492" s="110"/>
      <c r="M1492" s="138"/>
      <c r="N1492" s="143"/>
      <c r="O1492" s="143"/>
      <c r="P1492" s="139"/>
      <c r="Q1492" s="138"/>
      <c r="R1492" s="138"/>
      <c r="S1492" s="138"/>
      <c r="T1492" s="108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16"/>
      <c r="AG1492" s="16"/>
      <c r="AH1492" s="16"/>
      <c r="AI1492" s="16"/>
      <c r="AJ1492" s="16"/>
      <c r="AK1492" s="16"/>
      <c r="AL1492" s="16"/>
      <c r="AM1492" s="16"/>
      <c r="AN1492" s="16"/>
      <c r="AO1492" s="16"/>
      <c r="AP1492" s="16"/>
      <c r="AQ1492" s="16"/>
      <c r="AR1492" s="16"/>
      <c r="AS1492" s="16"/>
      <c r="AT1492" s="16"/>
      <c r="AU1492" s="16"/>
      <c r="AV1492" s="16"/>
      <c r="AW1492" s="16"/>
      <c r="AX1492" s="16"/>
      <c r="AY1492" s="16"/>
      <c r="AZ1492" s="16"/>
      <c r="BA1492" s="16"/>
      <c r="BB1492" s="16"/>
      <c r="BC1492" s="16"/>
      <c r="BD1492" s="16"/>
      <c r="BE1492" s="16"/>
      <c r="BF1492" s="16"/>
      <c r="BG1492" s="16"/>
      <c r="BH1492" s="16"/>
      <c r="BI1492" s="16"/>
      <c r="BJ1492" s="16"/>
      <c r="BK1492" s="16"/>
      <c r="BL1492" s="16"/>
      <c r="BM1492" s="16"/>
      <c r="BN1492" s="16"/>
      <c r="BO1492" s="16"/>
      <c r="BP1492" s="16"/>
      <c r="BQ1492" s="16"/>
      <c r="BR1492" s="16"/>
      <c r="BS1492" s="16"/>
      <c r="BT1492" s="16"/>
      <c r="BU1492" s="16"/>
      <c r="BV1492" s="16"/>
      <c r="BW1492" s="16"/>
      <c r="BX1492" s="16"/>
      <c r="BY1492" s="16"/>
      <c r="BZ1492" s="16"/>
      <c r="CA1492" s="16"/>
      <c r="CB1492" s="16"/>
      <c r="CC1492" s="16"/>
      <c r="CD1492" s="16"/>
      <c r="CE1492" s="16"/>
      <c r="CF1492" s="16"/>
      <c r="CG1492" s="16"/>
      <c r="CH1492" s="16"/>
      <c r="CI1492" s="16"/>
      <c r="CJ1492" s="16"/>
      <c r="CK1492" s="16"/>
      <c r="CL1492" s="16"/>
      <c r="CM1492" s="16"/>
      <c r="CN1492" s="16"/>
      <c r="CO1492" s="16"/>
      <c r="CP1492" s="16"/>
      <c r="CQ1492" s="16"/>
      <c r="CR1492" s="16"/>
      <c r="CS1492" s="16"/>
      <c r="CT1492" s="16"/>
      <c r="CU1492" s="16"/>
      <c r="CV1492" s="16"/>
      <c r="CW1492" s="16"/>
      <c r="CX1492" s="16"/>
      <c r="CY1492" s="16"/>
      <c r="CZ1492" s="16"/>
      <c r="DA1492" s="16"/>
      <c r="DB1492" s="16"/>
      <c r="DC1492" s="16"/>
      <c r="DD1492" s="16"/>
      <c r="DE1492" s="16"/>
      <c r="DF1492" s="16"/>
      <c r="DG1492" s="16"/>
      <c r="DH1492" s="16"/>
      <c r="DI1492" s="16"/>
      <c r="DJ1492" s="16"/>
      <c r="DK1492" s="16"/>
      <c r="DL1492" s="16"/>
      <c r="DM1492" s="16"/>
      <c r="DN1492" s="16"/>
    </row>
    <row r="1493" spans="1:135" s="124" customFormat="1" x14ac:dyDescent="0.25">
      <c r="A1493" s="117"/>
      <c r="B1493" s="112"/>
      <c r="C1493" s="119"/>
      <c r="D1493" s="120"/>
      <c r="E1493" s="121"/>
      <c r="F1493" s="121"/>
      <c r="G1493" s="121"/>
      <c r="H1493" s="122"/>
      <c r="I1493" s="138"/>
      <c r="J1493" s="109"/>
      <c r="K1493" s="138"/>
      <c r="L1493" s="110"/>
      <c r="M1493" s="138"/>
      <c r="N1493" s="143"/>
      <c r="O1493" s="143"/>
      <c r="P1493" s="139"/>
      <c r="Q1493" s="138"/>
      <c r="R1493" s="138"/>
      <c r="S1493" s="138"/>
      <c r="T1493" s="108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16"/>
      <c r="AG1493" s="16"/>
      <c r="AH1493" s="16"/>
      <c r="AI1493" s="16"/>
      <c r="AJ1493" s="16"/>
      <c r="AK1493" s="16"/>
      <c r="AL1493" s="16"/>
      <c r="AM1493" s="16"/>
      <c r="AN1493" s="16"/>
      <c r="AO1493" s="16"/>
      <c r="AP1493" s="16"/>
      <c r="AQ1493" s="16"/>
      <c r="AR1493" s="16"/>
      <c r="AS1493" s="16"/>
      <c r="AT1493" s="16"/>
      <c r="AU1493" s="16"/>
      <c r="AV1493" s="16"/>
      <c r="AW1493" s="16"/>
      <c r="AX1493" s="16"/>
      <c r="AY1493" s="16"/>
      <c r="AZ1493" s="16"/>
      <c r="BA1493" s="16"/>
      <c r="BB1493" s="16"/>
      <c r="BC1493" s="16"/>
      <c r="BD1493" s="16"/>
      <c r="BE1493" s="16"/>
      <c r="BF1493" s="16"/>
      <c r="BG1493" s="16"/>
      <c r="BH1493" s="16"/>
      <c r="BI1493" s="16"/>
      <c r="BJ1493" s="16"/>
      <c r="BK1493" s="16"/>
      <c r="BL1493" s="16"/>
      <c r="BM1493" s="16"/>
      <c r="BN1493" s="16"/>
      <c r="BO1493" s="16"/>
      <c r="BP1493" s="16"/>
      <c r="BQ1493" s="16"/>
      <c r="BR1493" s="16"/>
      <c r="BS1493" s="16"/>
      <c r="BT1493" s="16"/>
      <c r="BU1493" s="16"/>
      <c r="BV1493" s="16"/>
      <c r="BW1493" s="16"/>
      <c r="BX1493" s="16"/>
      <c r="BY1493" s="16"/>
      <c r="BZ1493" s="16"/>
      <c r="CA1493" s="16"/>
      <c r="CB1493" s="16"/>
      <c r="CC1493" s="16"/>
      <c r="CD1493" s="16"/>
      <c r="CE1493" s="16"/>
      <c r="CF1493" s="16"/>
      <c r="CG1493" s="16"/>
      <c r="CH1493" s="16"/>
      <c r="CI1493" s="16"/>
      <c r="CJ1493" s="16"/>
      <c r="CK1493" s="16"/>
      <c r="CL1493" s="16"/>
      <c r="CM1493" s="16"/>
      <c r="CN1493" s="16"/>
      <c r="CO1493" s="16"/>
      <c r="CP1493" s="16"/>
      <c r="CQ1493" s="16"/>
      <c r="CR1493" s="16"/>
      <c r="CS1493" s="16"/>
      <c r="CT1493" s="16"/>
      <c r="CU1493" s="16"/>
      <c r="CV1493" s="16"/>
      <c r="CW1493" s="16"/>
      <c r="CX1493" s="16"/>
      <c r="CY1493" s="16"/>
      <c r="CZ1493" s="16"/>
      <c r="DA1493" s="16"/>
      <c r="DB1493" s="16"/>
      <c r="DC1493" s="16"/>
      <c r="DD1493" s="16"/>
      <c r="DE1493" s="16"/>
      <c r="DF1493" s="16"/>
      <c r="DG1493" s="16"/>
      <c r="DH1493" s="16"/>
      <c r="DI1493" s="16"/>
      <c r="DJ1493" s="16"/>
      <c r="DK1493" s="16"/>
      <c r="DL1493" s="16"/>
      <c r="DM1493" s="16"/>
      <c r="DN1493" s="16"/>
    </row>
    <row r="1494" spans="1:135" s="124" customFormat="1" x14ac:dyDescent="0.25">
      <c r="A1494" s="117"/>
      <c r="B1494" s="112"/>
      <c r="C1494" s="119"/>
      <c r="D1494" s="120"/>
      <c r="E1494" s="121"/>
      <c r="F1494" s="121"/>
      <c r="G1494" s="121"/>
      <c r="H1494" s="122"/>
      <c r="I1494" s="138"/>
      <c r="J1494" s="109"/>
      <c r="K1494" s="138"/>
      <c r="L1494" s="110"/>
      <c r="M1494" s="138"/>
      <c r="N1494" s="143"/>
      <c r="O1494" s="143"/>
      <c r="P1494" s="139"/>
      <c r="Q1494" s="138"/>
      <c r="R1494" s="138"/>
      <c r="S1494" s="138"/>
      <c r="T1494" s="108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16"/>
      <c r="AG1494" s="16"/>
      <c r="AH1494" s="16"/>
      <c r="AI1494" s="16"/>
      <c r="AJ1494" s="16"/>
      <c r="AK1494" s="16"/>
      <c r="AL1494" s="16"/>
      <c r="AM1494" s="16"/>
      <c r="AN1494" s="16"/>
      <c r="AO1494" s="16"/>
      <c r="AP1494" s="16"/>
      <c r="AQ1494" s="16"/>
      <c r="AR1494" s="16"/>
      <c r="AS1494" s="16"/>
      <c r="AT1494" s="16"/>
      <c r="AU1494" s="16"/>
      <c r="AV1494" s="16"/>
      <c r="AW1494" s="16"/>
      <c r="AX1494" s="16"/>
      <c r="AY1494" s="16"/>
      <c r="AZ1494" s="16"/>
      <c r="BA1494" s="16"/>
      <c r="BB1494" s="16"/>
      <c r="BC1494" s="16"/>
      <c r="BD1494" s="16"/>
      <c r="BE1494" s="16"/>
      <c r="BF1494" s="16"/>
      <c r="BG1494" s="16"/>
      <c r="BH1494" s="16"/>
      <c r="BI1494" s="16"/>
      <c r="BJ1494" s="16"/>
      <c r="BK1494" s="16"/>
      <c r="BL1494" s="16"/>
      <c r="BM1494" s="16"/>
      <c r="BN1494" s="16"/>
      <c r="BO1494" s="16"/>
      <c r="BP1494" s="16"/>
      <c r="BQ1494" s="16"/>
      <c r="BR1494" s="16"/>
      <c r="BS1494" s="16"/>
      <c r="BT1494" s="16"/>
      <c r="BU1494" s="16"/>
      <c r="BV1494" s="16"/>
      <c r="BW1494" s="16"/>
      <c r="BX1494" s="16"/>
      <c r="BY1494" s="16"/>
      <c r="BZ1494" s="16"/>
      <c r="CA1494" s="16"/>
      <c r="CB1494" s="16"/>
      <c r="CC1494" s="16"/>
      <c r="CD1494" s="16"/>
      <c r="CE1494" s="16"/>
      <c r="CF1494" s="16"/>
      <c r="CG1494" s="16"/>
      <c r="CH1494" s="16"/>
      <c r="CI1494" s="16"/>
      <c r="CJ1494" s="16"/>
      <c r="CK1494" s="16"/>
      <c r="CL1494" s="16"/>
      <c r="CM1494" s="16"/>
      <c r="CN1494" s="16"/>
      <c r="CO1494" s="16"/>
      <c r="CP1494" s="16"/>
      <c r="CQ1494" s="16"/>
      <c r="CR1494" s="16"/>
      <c r="CS1494" s="16"/>
      <c r="CT1494" s="16"/>
      <c r="CU1494" s="16"/>
      <c r="CV1494" s="16"/>
      <c r="CW1494" s="16"/>
      <c r="CX1494" s="16"/>
      <c r="CY1494" s="16"/>
      <c r="CZ1494" s="16"/>
      <c r="DA1494" s="16"/>
      <c r="DB1494" s="16"/>
      <c r="DC1494" s="16"/>
      <c r="DD1494" s="16"/>
      <c r="DE1494" s="16"/>
      <c r="DF1494" s="16"/>
      <c r="DG1494" s="16"/>
      <c r="DH1494" s="16"/>
      <c r="DI1494" s="16"/>
      <c r="DJ1494" s="16"/>
      <c r="DK1494" s="16"/>
      <c r="DL1494" s="16"/>
      <c r="DM1494" s="16"/>
      <c r="DN1494" s="16"/>
    </row>
    <row r="1495" spans="1:135" s="124" customFormat="1" x14ac:dyDescent="0.25">
      <c r="A1495" s="117"/>
      <c r="B1495" s="112"/>
      <c r="C1495" s="119"/>
      <c r="D1495" s="120"/>
      <c r="E1495" s="121"/>
      <c r="F1495" s="121"/>
      <c r="G1495" s="121"/>
      <c r="H1495" s="122"/>
      <c r="I1495" s="138"/>
      <c r="J1495" s="109"/>
      <c r="K1495" s="138"/>
      <c r="L1495" s="110"/>
      <c r="M1495" s="138"/>
      <c r="N1495" s="143"/>
      <c r="O1495" s="143"/>
      <c r="P1495" s="139"/>
      <c r="Q1495" s="138"/>
      <c r="R1495" s="138"/>
      <c r="S1495" s="138"/>
      <c r="T1495" s="108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16"/>
      <c r="AG1495" s="16"/>
      <c r="AH1495" s="16"/>
      <c r="AI1495" s="16"/>
      <c r="AJ1495" s="16"/>
      <c r="AK1495" s="16"/>
      <c r="AL1495" s="16"/>
      <c r="AM1495" s="16"/>
      <c r="AN1495" s="16"/>
      <c r="AO1495" s="16"/>
      <c r="AP1495" s="16"/>
      <c r="AQ1495" s="16"/>
      <c r="AR1495" s="16"/>
      <c r="AS1495" s="16"/>
      <c r="AT1495" s="16"/>
      <c r="AU1495" s="16"/>
      <c r="AV1495" s="16"/>
      <c r="AW1495" s="16"/>
      <c r="AX1495" s="16"/>
      <c r="AY1495" s="16"/>
      <c r="AZ1495" s="16"/>
      <c r="BA1495" s="16"/>
      <c r="BB1495" s="16"/>
      <c r="BC1495" s="16"/>
      <c r="BD1495" s="16"/>
      <c r="BE1495" s="16"/>
      <c r="BF1495" s="16"/>
      <c r="BG1495" s="16"/>
      <c r="BH1495" s="16"/>
      <c r="BI1495" s="16"/>
      <c r="BJ1495" s="16"/>
      <c r="BK1495" s="16"/>
      <c r="BL1495" s="16"/>
      <c r="BM1495" s="16"/>
      <c r="BN1495" s="16"/>
      <c r="BO1495" s="16"/>
      <c r="BP1495" s="16"/>
      <c r="BQ1495" s="16"/>
      <c r="BR1495" s="16"/>
      <c r="BS1495" s="16"/>
      <c r="BT1495" s="16"/>
      <c r="BU1495" s="16"/>
      <c r="BV1495" s="16"/>
      <c r="BW1495" s="16"/>
      <c r="BX1495" s="16"/>
      <c r="BY1495" s="16"/>
      <c r="BZ1495" s="16"/>
      <c r="CA1495" s="16"/>
      <c r="CB1495" s="16"/>
      <c r="CC1495" s="16"/>
      <c r="CD1495" s="16"/>
      <c r="CE1495" s="16"/>
      <c r="CF1495" s="16"/>
      <c r="CG1495" s="16"/>
      <c r="CH1495" s="16"/>
      <c r="CI1495" s="16"/>
      <c r="CJ1495" s="16"/>
      <c r="CK1495" s="16"/>
      <c r="CL1495" s="16"/>
      <c r="CM1495" s="16"/>
      <c r="CN1495" s="16"/>
      <c r="CO1495" s="16"/>
      <c r="CP1495" s="16"/>
      <c r="CQ1495" s="16"/>
      <c r="CR1495" s="16"/>
      <c r="CS1495" s="16"/>
      <c r="CT1495" s="16"/>
      <c r="CU1495" s="16"/>
      <c r="CV1495" s="16"/>
      <c r="CW1495" s="16"/>
      <c r="CX1495" s="16"/>
      <c r="CY1495" s="16"/>
      <c r="CZ1495" s="16"/>
      <c r="DA1495" s="16"/>
      <c r="DB1495" s="16"/>
      <c r="DC1495" s="16"/>
      <c r="DD1495" s="16"/>
      <c r="DE1495" s="16"/>
      <c r="DF1495" s="16"/>
      <c r="DG1495" s="16"/>
      <c r="DH1495" s="16"/>
      <c r="DI1495" s="16"/>
      <c r="DJ1495" s="16"/>
      <c r="DK1495" s="16"/>
      <c r="DL1495" s="16"/>
      <c r="DM1495" s="16"/>
      <c r="DN1495" s="16"/>
    </row>
    <row r="1496" spans="1:135" s="124" customFormat="1" x14ac:dyDescent="0.25">
      <c r="A1496" s="117"/>
      <c r="B1496" s="112"/>
      <c r="C1496" s="119"/>
      <c r="D1496" s="120"/>
      <c r="E1496" s="121"/>
      <c r="F1496" s="121"/>
      <c r="G1496" s="121"/>
      <c r="H1496" s="122"/>
      <c r="I1496" s="138"/>
      <c r="J1496" s="109"/>
      <c r="K1496" s="138"/>
      <c r="L1496" s="110"/>
      <c r="M1496" s="138"/>
      <c r="N1496" s="143"/>
      <c r="O1496" s="143"/>
      <c r="P1496" s="139"/>
      <c r="Q1496" s="138"/>
      <c r="R1496" s="138"/>
      <c r="S1496" s="138"/>
      <c r="T1496" s="108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16"/>
      <c r="AG1496" s="16"/>
      <c r="AH1496" s="16"/>
      <c r="AI1496" s="16"/>
      <c r="AJ1496" s="16"/>
      <c r="AK1496" s="16"/>
      <c r="AL1496" s="16"/>
      <c r="AM1496" s="16"/>
      <c r="AN1496" s="16"/>
      <c r="AO1496" s="16"/>
      <c r="AP1496" s="16"/>
      <c r="AQ1496" s="16"/>
      <c r="AR1496" s="16"/>
      <c r="AS1496" s="16"/>
      <c r="AT1496" s="16"/>
      <c r="AU1496" s="16"/>
      <c r="AV1496" s="16"/>
      <c r="AW1496" s="16"/>
      <c r="AX1496" s="16"/>
      <c r="AY1496" s="16"/>
      <c r="AZ1496" s="16"/>
      <c r="BA1496" s="16"/>
      <c r="BB1496" s="16"/>
      <c r="BC1496" s="16"/>
      <c r="BD1496" s="16"/>
      <c r="BE1496" s="16"/>
      <c r="BF1496" s="16"/>
      <c r="BG1496" s="16"/>
      <c r="BH1496" s="16"/>
      <c r="BI1496" s="16"/>
      <c r="BJ1496" s="16"/>
      <c r="BK1496" s="16"/>
      <c r="BL1496" s="16"/>
      <c r="BM1496" s="16"/>
      <c r="BN1496" s="16"/>
      <c r="BO1496" s="16"/>
      <c r="BP1496" s="16"/>
      <c r="BQ1496" s="16"/>
      <c r="BR1496" s="16"/>
      <c r="BS1496" s="16"/>
      <c r="BT1496" s="16"/>
      <c r="BU1496" s="16"/>
      <c r="BV1496" s="16"/>
      <c r="BW1496" s="16"/>
      <c r="BX1496" s="16"/>
      <c r="BY1496" s="16"/>
      <c r="BZ1496" s="16"/>
      <c r="CA1496" s="16"/>
      <c r="CB1496" s="16"/>
      <c r="CC1496" s="16"/>
      <c r="CD1496" s="16"/>
      <c r="CE1496" s="16"/>
      <c r="CF1496" s="16"/>
      <c r="CG1496" s="16"/>
      <c r="CH1496" s="16"/>
      <c r="CI1496" s="16"/>
      <c r="CJ1496" s="16"/>
      <c r="CK1496" s="16"/>
      <c r="CL1496" s="16"/>
      <c r="CM1496" s="16"/>
      <c r="CN1496" s="16"/>
      <c r="CO1496" s="16"/>
      <c r="CP1496" s="16"/>
      <c r="CQ1496" s="16"/>
      <c r="CR1496" s="16"/>
      <c r="CS1496" s="16"/>
      <c r="CT1496" s="16"/>
      <c r="CU1496" s="16"/>
      <c r="CV1496" s="16"/>
      <c r="CW1496" s="16"/>
      <c r="CX1496" s="16"/>
      <c r="CY1496" s="16"/>
      <c r="CZ1496" s="16"/>
      <c r="DA1496" s="16"/>
      <c r="DB1496" s="16"/>
      <c r="DC1496" s="16"/>
      <c r="DD1496" s="16"/>
      <c r="DE1496" s="16"/>
      <c r="DF1496" s="16"/>
      <c r="DG1496" s="16"/>
      <c r="DH1496" s="16"/>
      <c r="DI1496" s="16"/>
      <c r="DJ1496" s="16"/>
      <c r="DK1496" s="16"/>
      <c r="DL1496" s="16"/>
      <c r="DM1496" s="16"/>
      <c r="DN1496" s="16"/>
    </row>
    <row r="1497" spans="1:135" s="124" customFormat="1" x14ac:dyDescent="0.25">
      <c r="A1497" s="117"/>
      <c r="B1497" s="112"/>
      <c r="C1497" s="119"/>
      <c r="D1497" s="120"/>
      <c r="E1497" s="121"/>
      <c r="F1497" s="121"/>
      <c r="G1497" s="121"/>
      <c r="H1497" s="122"/>
      <c r="I1497" s="138"/>
      <c r="J1497" s="109"/>
      <c r="K1497" s="138"/>
      <c r="L1497" s="110"/>
      <c r="M1497" s="138"/>
      <c r="N1497" s="143"/>
      <c r="O1497" s="143"/>
      <c r="P1497" s="139"/>
      <c r="Q1497" s="138"/>
      <c r="R1497" s="138"/>
      <c r="S1497" s="138"/>
      <c r="T1497" s="108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16"/>
      <c r="AG1497" s="16"/>
      <c r="AH1497" s="16"/>
      <c r="AI1497" s="16"/>
      <c r="AJ1497" s="16"/>
      <c r="AK1497" s="16"/>
      <c r="AL1497" s="16"/>
      <c r="AM1497" s="16"/>
      <c r="AN1497" s="16"/>
      <c r="AO1497" s="16"/>
      <c r="AP1497" s="16"/>
      <c r="AQ1497" s="16"/>
      <c r="AR1497" s="16"/>
      <c r="AS1497" s="16"/>
      <c r="AT1497" s="16"/>
      <c r="AU1497" s="16"/>
      <c r="AV1497" s="16"/>
      <c r="AW1497" s="16"/>
      <c r="AX1497" s="16"/>
      <c r="AY1497" s="16"/>
      <c r="AZ1497" s="16"/>
      <c r="BA1497" s="16"/>
      <c r="BB1497" s="16"/>
      <c r="BC1497" s="16"/>
      <c r="BD1497" s="16"/>
      <c r="BE1497" s="16"/>
      <c r="BF1497" s="16"/>
      <c r="BG1497" s="16"/>
      <c r="BH1497" s="16"/>
      <c r="BI1497" s="16"/>
      <c r="BJ1497" s="16"/>
      <c r="BK1497" s="16"/>
      <c r="BL1497" s="16"/>
      <c r="BM1497" s="16"/>
      <c r="BN1497" s="16"/>
      <c r="BO1497" s="16"/>
      <c r="BP1497" s="16"/>
      <c r="BQ1497" s="16"/>
      <c r="BR1497" s="16"/>
      <c r="BS1497" s="16"/>
      <c r="BT1497" s="16"/>
      <c r="BU1497" s="16"/>
      <c r="BV1497" s="16"/>
      <c r="BW1497" s="16"/>
      <c r="BX1497" s="16"/>
      <c r="BY1497" s="16"/>
      <c r="BZ1497" s="16"/>
      <c r="CA1497" s="16"/>
      <c r="CB1497" s="16"/>
      <c r="CC1497" s="16"/>
      <c r="CD1497" s="16"/>
      <c r="CE1497" s="16"/>
      <c r="CF1497" s="16"/>
      <c r="CG1497" s="16"/>
      <c r="CH1497" s="16"/>
      <c r="CI1497" s="16"/>
      <c r="CJ1497" s="16"/>
      <c r="CK1497" s="16"/>
      <c r="CL1497" s="16"/>
      <c r="CM1497" s="16"/>
      <c r="CN1497" s="16"/>
      <c r="CO1497" s="16"/>
      <c r="CP1497" s="16"/>
      <c r="CQ1497" s="16"/>
      <c r="CR1497" s="16"/>
      <c r="CS1497" s="16"/>
      <c r="CT1497" s="16"/>
      <c r="CU1497" s="16"/>
      <c r="CV1497" s="16"/>
      <c r="CW1497" s="16"/>
      <c r="CX1497" s="16"/>
      <c r="CY1497" s="16"/>
      <c r="CZ1497" s="16"/>
      <c r="DA1497" s="16"/>
      <c r="DB1497" s="16"/>
      <c r="DC1497" s="16"/>
      <c r="DD1497" s="16"/>
      <c r="DE1497" s="16"/>
      <c r="DF1497" s="16"/>
      <c r="DG1497" s="16"/>
      <c r="DH1497" s="16"/>
      <c r="DI1497" s="16"/>
      <c r="DJ1497" s="16"/>
      <c r="DK1497" s="16"/>
      <c r="DL1497" s="16"/>
      <c r="DM1497" s="16"/>
      <c r="DN1497" s="16"/>
    </row>
    <row r="1498" spans="1:135" s="124" customFormat="1" x14ac:dyDescent="0.25">
      <c r="A1498" s="117"/>
      <c r="B1498" s="112"/>
      <c r="C1498" s="119"/>
      <c r="D1498" s="120"/>
      <c r="E1498" s="121"/>
      <c r="F1498" s="121"/>
      <c r="G1498" s="121"/>
      <c r="H1498" s="122"/>
      <c r="I1498" s="138"/>
      <c r="J1498" s="109"/>
      <c r="K1498" s="138"/>
      <c r="L1498" s="110"/>
      <c r="M1498" s="138"/>
      <c r="N1498" s="143"/>
      <c r="O1498" s="143"/>
      <c r="P1498" s="139"/>
      <c r="Q1498" s="138"/>
      <c r="R1498" s="138"/>
      <c r="S1498" s="138"/>
      <c r="T1498" s="108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16"/>
      <c r="AG1498" s="16"/>
      <c r="AH1498" s="16"/>
      <c r="AI1498" s="16"/>
      <c r="AJ1498" s="16"/>
      <c r="AK1498" s="16"/>
      <c r="AL1498" s="16"/>
      <c r="AM1498" s="16"/>
      <c r="AN1498" s="16"/>
      <c r="AO1498" s="16"/>
      <c r="AP1498" s="16"/>
      <c r="AQ1498" s="16"/>
      <c r="AR1498" s="16"/>
      <c r="AS1498" s="16"/>
      <c r="AT1498" s="16"/>
      <c r="AU1498" s="16"/>
      <c r="AV1498" s="16"/>
      <c r="AW1498" s="16"/>
      <c r="AX1498" s="16"/>
      <c r="AY1498" s="16"/>
      <c r="AZ1498" s="16"/>
      <c r="BA1498" s="16"/>
      <c r="BB1498" s="16"/>
      <c r="BC1498" s="16"/>
      <c r="BD1498" s="16"/>
      <c r="BE1498" s="16"/>
      <c r="BF1498" s="16"/>
      <c r="BG1498" s="16"/>
      <c r="BH1498" s="16"/>
      <c r="BI1498" s="16"/>
      <c r="BJ1498" s="16"/>
      <c r="BK1498" s="16"/>
      <c r="BL1498" s="16"/>
      <c r="BM1498" s="16"/>
      <c r="BN1498" s="16"/>
      <c r="BO1498" s="16"/>
      <c r="BP1498" s="16"/>
      <c r="BQ1498" s="16"/>
      <c r="BR1498" s="16"/>
      <c r="BS1498" s="16"/>
      <c r="BT1498" s="16"/>
      <c r="BU1498" s="16"/>
      <c r="BV1498" s="16"/>
      <c r="BW1498" s="16"/>
      <c r="BX1498" s="16"/>
      <c r="BY1498" s="16"/>
      <c r="BZ1498" s="16"/>
      <c r="CA1498" s="16"/>
      <c r="CB1498" s="16"/>
      <c r="CC1498" s="16"/>
      <c r="CD1498" s="16"/>
      <c r="CE1498" s="16"/>
      <c r="CF1498" s="16"/>
      <c r="CG1498" s="16"/>
      <c r="CH1498" s="16"/>
      <c r="CI1498" s="16"/>
      <c r="CJ1498" s="16"/>
      <c r="CK1498" s="16"/>
      <c r="CL1498" s="16"/>
      <c r="CM1498" s="16"/>
      <c r="CN1498" s="16"/>
      <c r="CO1498" s="16"/>
      <c r="CP1498" s="16"/>
      <c r="CQ1498" s="16"/>
      <c r="CR1498" s="16"/>
      <c r="CS1498" s="16"/>
      <c r="CT1498" s="16"/>
      <c r="CU1498" s="16"/>
      <c r="CV1498" s="16"/>
      <c r="CW1498" s="16"/>
      <c r="CX1498" s="16"/>
      <c r="CY1498" s="16"/>
      <c r="CZ1498" s="16"/>
      <c r="DA1498" s="16"/>
      <c r="DB1498" s="16"/>
      <c r="DC1498" s="16"/>
      <c r="DD1498" s="16"/>
      <c r="DE1498" s="16"/>
      <c r="DF1498" s="16"/>
      <c r="DG1498" s="16"/>
      <c r="DH1498" s="16"/>
      <c r="DI1498" s="16"/>
      <c r="DJ1498" s="16"/>
      <c r="DK1498" s="16"/>
      <c r="DL1498" s="16"/>
      <c r="DM1498" s="16"/>
      <c r="DN1498" s="16"/>
    </row>
    <row r="1499" spans="1:135" s="124" customFormat="1" x14ac:dyDescent="0.25">
      <c r="A1499" s="117"/>
      <c r="B1499" s="112"/>
      <c r="C1499" s="119"/>
      <c r="D1499" s="120"/>
      <c r="E1499" s="121"/>
      <c r="F1499" s="121"/>
      <c r="G1499" s="121"/>
      <c r="H1499" s="122"/>
      <c r="I1499" s="138"/>
      <c r="J1499" s="109"/>
      <c r="K1499" s="138"/>
      <c r="L1499" s="110"/>
      <c r="M1499" s="138"/>
      <c r="N1499" s="143"/>
      <c r="O1499" s="143"/>
      <c r="P1499" s="139"/>
      <c r="Q1499" s="138"/>
      <c r="R1499" s="138"/>
      <c r="S1499" s="138"/>
      <c r="T1499" s="108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6"/>
      <c r="AG1499" s="16"/>
      <c r="AH1499" s="16"/>
      <c r="AI1499" s="16"/>
      <c r="AJ1499" s="16"/>
      <c r="AK1499" s="16"/>
      <c r="AL1499" s="16"/>
      <c r="AM1499" s="16"/>
      <c r="AN1499" s="16"/>
      <c r="AO1499" s="16"/>
      <c r="AP1499" s="16"/>
      <c r="AQ1499" s="16"/>
      <c r="AR1499" s="16"/>
      <c r="AS1499" s="16"/>
      <c r="AT1499" s="16"/>
      <c r="AU1499" s="16"/>
      <c r="AV1499" s="16"/>
      <c r="AW1499" s="16"/>
      <c r="AX1499" s="16"/>
      <c r="AY1499" s="16"/>
      <c r="AZ1499" s="16"/>
      <c r="BA1499" s="16"/>
      <c r="BB1499" s="16"/>
      <c r="BC1499" s="16"/>
      <c r="BD1499" s="16"/>
      <c r="BE1499" s="16"/>
      <c r="BF1499" s="16"/>
      <c r="BG1499" s="16"/>
      <c r="BH1499" s="16"/>
      <c r="BI1499" s="16"/>
      <c r="BJ1499" s="16"/>
      <c r="BK1499" s="16"/>
      <c r="BL1499" s="16"/>
      <c r="BM1499" s="16"/>
      <c r="BN1499" s="16"/>
      <c r="BO1499" s="16"/>
      <c r="BP1499" s="16"/>
      <c r="BQ1499" s="16"/>
      <c r="BR1499" s="16"/>
      <c r="BS1499" s="16"/>
      <c r="BT1499" s="16"/>
      <c r="BU1499" s="16"/>
      <c r="BV1499" s="16"/>
      <c r="BW1499" s="16"/>
      <c r="BX1499" s="16"/>
      <c r="BY1499" s="16"/>
      <c r="BZ1499" s="16"/>
      <c r="CA1499" s="16"/>
      <c r="CB1499" s="16"/>
      <c r="CC1499" s="16"/>
      <c r="CD1499" s="16"/>
      <c r="CE1499" s="16"/>
      <c r="CF1499" s="16"/>
      <c r="CG1499" s="16"/>
      <c r="CH1499" s="16"/>
      <c r="CI1499" s="16"/>
      <c r="CJ1499" s="16"/>
      <c r="CK1499" s="16"/>
      <c r="CL1499" s="16"/>
      <c r="CM1499" s="16"/>
      <c r="CN1499" s="16"/>
      <c r="CO1499" s="16"/>
      <c r="CP1499" s="16"/>
      <c r="CQ1499" s="16"/>
      <c r="CR1499" s="16"/>
      <c r="CS1499" s="16"/>
      <c r="CT1499" s="16"/>
      <c r="CU1499" s="16"/>
      <c r="CV1499" s="16"/>
      <c r="CW1499" s="16"/>
      <c r="CX1499" s="16"/>
      <c r="CY1499" s="16"/>
      <c r="CZ1499" s="16"/>
      <c r="DA1499" s="16"/>
      <c r="DB1499" s="16"/>
      <c r="DC1499" s="16"/>
      <c r="DD1499" s="16"/>
      <c r="DE1499" s="16"/>
      <c r="DF1499" s="16"/>
      <c r="DG1499" s="16"/>
      <c r="DH1499" s="16"/>
      <c r="DI1499" s="16"/>
      <c r="DJ1499" s="16"/>
      <c r="DK1499" s="16"/>
      <c r="DL1499" s="16"/>
      <c r="DM1499" s="16"/>
      <c r="DN1499" s="16"/>
    </row>
    <row r="1500" spans="1:135" s="124" customFormat="1" x14ac:dyDescent="0.25">
      <c r="A1500" s="117"/>
      <c r="B1500" s="112"/>
      <c r="C1500" s="119"/>
      <c r="D1500" s="120"/>
      <c r="E1500" s="121"/>
      <c r="F1500" s="121"/>
      <c r="G1500" s="121"/>
      <c r="H1500" s="122"/>
      <c r="I1500" s="138"/>
      <c r="J1500" s="109"/>
      <c r="K1500" s="138"/>
      <c r="L1500" s="110"/>
      <c r="M1500" s="138"/>
      <c r="N1500" s="143"/>
      <c r="O1500" s="143"/>
      <c r="P1500" s="139"/>
      <c r="Q1500" s="138"/>
      <c r="R1500" s="138"/>
      <c r="S1500" s="138"/>
      <c r="T1500" s="108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16"/>
      <c r="AG1500" s="16"/>
      <c r="AH1500" s="16"/>
      <c r="AI1500" s="16"/>
      <c r="AJ1500" s="16"/>
      <c r="AK1500" s="16"/>
      <c r="AL1500" s="16"/>
      <c r="AM1500" s="16"/>
      <c r="AN1500" s="16"/>
      <c r="AO1500" s="16"/>
      <c r="AP1500" s="16"/>
      <c r="AQ1500" s="16"/>
      <c r="AR1500" s="16"/>
      <c r="AS1500" s="16"/>
      <c r="AT1500" s="16"/>
      <c r="AU1500" s="16"/>
      <c r="AV1500" s="16"/>
      <c r="AW1500" s="16"/>
      <c r="AX1500" s="16"/>
      <c r="AY1500" s="16"/>
      <c r="AZ1500" s="16"/>
      <c r="BA1500" s="16"/>
      <c r="BB1500" s="16"/>
      <c r="BC1500" s="16"/>
      <c r="BD1500" s="16"/>
      <c r="BE1500" s="16"/>
      <c r="BF1500" s="16"/>
      <c r="BG1500" s="16"/>
      <c r="BH1500" s="16"/>
      <c r="BI1500" s="16"/>
      <c r="BJ1500" s="16"/>
      <c r="BK1500" s="16"/>
      <c r="BL1500" s="16"/>
      <c r="BM1500" s="16"/>
      <c r="BN1500" s="16"/>
      <c r="BO1500" s="16"/>
      <c r="BP1500" s="16"/>
      <c r="BQ1500" s="16"/>
      <c r="BR1500" s="16"/>
      <c r="BS1500" s="16"/>
      <c r="BT1500" s="16"/>
      <c r="BU1500" s="16"/>
      <c r="BV1500" s="16"/>
      <c r="BW1500" s="16"/>
      <c r="BX1500" s="16"/>
      <c r="BY1500" s="16"/>
      <c r="BZ1500" s="16"/>
      <c r="CA1500" s="16"/>
      <c r="CB1500" s="16"/>
      <c r="CC1500" s="16"/>
      <c r="CD1500" s="16"/>
      <c r="CE1500" s="16"/>
      <c r="CF1500" s="16"/>
      <c r="CG1500" s="16"/>
      <c r="CH1500" s="16"/>
      <c r="CI1500" s="16"/>
      <c r="CJ1500" s="16"/>
      <c r="CK1500" s="16"/>
      <c r="CL1500" s="16"/>
      <c r="CM1500" s="16"/>
      <c r="CN1500" s="16"/>
      <c r="CO1500" s="16"/>
      <c r="CP1500" s="16"/>
      <c r="CQ1500" s="16"/>
      <c r="CR1500" s="16"/>
      <c r="CS1500" s="16"/>
      <c r="CT1500" s="16"/>
      <c r="CU1500" s="16"/>
      <c r="CV1500" s="16"/>
      <c r="CW1500" s="16"/>
      <c r="CX1500" s="16"/>
      <c r="CY1500" s="16"/>
      <c r="CZ1500" s="16"/>
      <c r="DA1500" s="16"/>
      <c r="DB1500" s="16"/>
      <c r="DC1500" s="16"/>
      <c r="DD1500" s="16"/>
      <c r="DE1500" s="16"/>
      <c r="DF1500" s="16"/>
      <c r="DG1500" s="16"/>
      <c r="DH1500" s="16"/>
      <c r="DI1500" s="16"/>
      <c r="DJ1500" s="16"/>
      <c r="DK1500" s="16"/>
      <c r="DL1500" s="16"/>
      <c r="DM1500" s="16"/>
      <c r="DN1500" s="16"/>
    </row>
    <row r="1501" spans="1:135" s="124" customFormat="1" x14ac:dyDescent="0.25">
      <c r="A1501" s="117"/>
      <c r="B1501" s="112"/>
      <c r="C1501" s="119"/>
      <c r="D1501" s="120"/>
      <c r="E1501" s="121"/>
      <c r="F1501" s="121"/>
      <c r="G1501" s="121"/>
      <c r="H1501" s="122"/>
      <c r="I1501" s="138"/>
      <c r="J1501" s="109"/>
      <c r="K1501" s="138"/>
      <c r="L1501" s="110"/>
      <c r="M1501" s="138"/>
      <c r="N1501" s="143"/>
      <c r="O1501" s="143"/>
      <c r="P1501" s="139"/>
      <c r="Q1501" s="138"/>
      <c r="R1501" s="138"/>
      <c r="S1501" s="138"/>
      <c r="T1501" s="108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16"/>
      <c r="AG1501" s="16"/>
      <c r="AH1501" s="16"/>
      <c r="AI1501" s="16"/>
      <c r="AJ1501" s="16"/>
      <c r="AK1501" s="16"/>
      <c r="AL1501" s="16"/>
      <c r="AM1501" s="16"/>
      <c r="AN1501" s="16"/>
      <c r="AO1501" s="16"/>
      <c r="AP1501" s="16"/>
      <c r="AQ1501" s="16"/>
      <c r="AR1501" s="16"/>
      <c r="AS1501" s="16"/>
      <c r="AT1501" s="16"/>
      <c r="AU1501" s="16"/>
      <c r="AV1501" s="16"/>
      <c r="AW1501" s="16"/>
      <c r="AX1501" s="16"/>
      <c r="AY1501" s="16"/>
      <c r="AZ1501" s="16"/>
      <c r="BA1501" s="16"/>
      <c r="BB1501" s="16"/>
      <c r="BC1501" s="16"/>
      <c r="BD1501" s="16"/>
      <c r="BE1501" s="16"/>
      <c r="BF1501" s="16"/>
      <c r="BG1501" s="16"/>
      <c r="BH1501" s="16"/>
      <c r="BI1501" s="16"/>
      <c r="BJ1501" s="16"/>
      <c r="BK1501" s="16"/>
      <c r="BL1501" s="16"/>
      <c r="BM1501" s="16"/>
      <c r="BN1501" s="16"/>
      <c r="BO1501" s="16"/>
      <c r="BP1501" s="16"/>
      <c r="BQ1501" s="16"/>
      <c r="BR1501" s="16"/>
      <c r="BS1501" s="16"/>
      <c r="BT1501" s="16"/>
      <c r="BU1501" s="16"/>
      <c r="BV1501" s="16"/>
      <c r="BW1501" s="16"/>
      <c r="BX1501" s="16"/>
      <c r="BY1501" s="16"/>
      <c r="BZ1501" s="16"/>
      <c r="CA1501" s="16"/>
      <c r="CB1501" s="16"/>
      <c r="CC1501" s="16"/>
      <c r="CD1501" s="16"/>
      <c r="CE1501" s="16"/>
      <c r="CF1501" s="16"/>
      <c r="CG1501" s="16"/>
      <c r="CH1501" s="16"/>
      <c r="CI1501" s="16"/>
      <c r="CJ1501" s="16"/>
      <c r="CK1501" s="16"/>
      <c r="CL1501" s="16"/>
      <c r="CM1501" s="16"/>
      <c r="CN1501" s="16"/>
      <c r="CO1501" s="16"/>
      <c r="CP1501" s="16"/>
      <c r="CQ1501" s="16"/>
      <c r="CR1501" s="16"/>
      <c r="CS1501" s="16"/>
      <c r="CT1501" s="16"/>
      <c r="CU1501" s="16"/>
      <c r="CV1501" s="16"/>
      <c r="CW1501" s="16"/>
      <c r="CX1501" s="16"/>
      <c r="CY1501" s="16"/>
      <c r="CZ1501" s="16"/>
      <c r="DA1501" s="16"/>
      <c r="DB1501" s="16"/>
      <c r="DC1501" s="16"/>
      <c r="DD1501" s="16"/>
      <c r="DE1501" s="16"/>
      <c r="DF1501" s="16"/>
      <c r="DG1501" s="16"/>
      <c r="DH1501" s="16"/>
      <c r="DI1501" s="16"/>
      <c r="DJ1501" s="16"/>
      <c r="DK1501" s="16"/>
      <c r="DL1501" s="16"/>
      <c r="DM1501" s="16"/>
      <c r="DN1501" s="16"/>
    </row>
    <row r="1502" spans="1:135" s="124" customFormat="1" x14ac:dyDescent="0.25">
      <c r="A1502" s="117"/>
      <c r="B1502" s="112"/>
      <c r="C1502" s="119"/>
      <c r="D1502" s="120"/>
      <c r="E1502" s="121"/>
      <c r="F1502" s="121"/>
      <c r="G1502" s="121"/>
      <c r="H1502" s="122"/>
      <c r="I1502" s="138"/>
      <c r="J1502" s="109"/>
      <c r="K1502" s="138"/>
      <c r="L1502" s="110"/>
      <c r="M1502" s="138"/>
      <c r="N1502" s="143"/>
      <c r="O1502" s="143"/>
      <c r="P1502" s="139"/>
      <c r="Q1502" s="138"/>
      <c r="R1502" s="138"/>
      <c r="S1502" s="138"/>
      <c r="T1502" s="108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6"/>
      <c r="AG1502" s="16"/>
      <c r="AH1502" s="16"/>
      <c r="AI1502" s="16"/>
      <c r="AJ1502" s="16"/>
      <c r="AK1502" s="16"/>
      <c r="AL1502" s="16"/>
      <c r="AM1502" s="16"/>
      <c r="AN1502" s="16"/>
      <c r="AO1502" s="16"/>
      <c r="AP1502" s="16"/>
      <c r="AQ1502" s="16"/>
      <c r="AR1502" s="16"/>
      <c r="AS1502" s="16"/>
      <c r="AT1502" s="16"/>
      <c r="AU1502" s="16"/>
      <c r="AV1502" s="16"/>
      <c r="AW1502" s="16"/>
      <c r="AX1502" s="16"/>
      <c r="AY1502" s="16"/>
      <c r="AZ1502" s="16"/>
      <c r="BA1502" s="16"/>
      <c r="BB1502" s="16"/>
      <c r="BC1502" s="16"/>
      <c r="BD1502" s="16"/>
      <c r="BE1502" s="16"/>
      <c r="BF1502" s="16"/>
      <c r="BG1502" s="16"/>
      <c r="BH1502" s="16"/>
      <c r="BI1502" s="16"/>
      <c r="BJ1502" s="16"/>
      <c r="BK1502" s="16"/>
      <c r="BL1502" s="16"/>
      <c r="BM1502" s="16"/>
      <c r="BN1502" s="16"/>
      <c r="BO1502" s="16"/>
      <c r="BP1502" s="16"/>
      <c r="BQ1502" s="16"/>
      <c r="BR1502" s="16"/>
      <c r="BS1502" s="16"/>
      <c r="BT1502" s="16"/>
      <c r="BU1502" s="16"/>
      <c r="BV1502" s="16"/>
      <c r="BW1502" s="16"/>
      <c r="BX1502" s="16"/>
      <c r="BY1502" s="16"/>
      <c r="BZ1502" s="16"/>
      <c r="CA1502" s="16"/>
      <c r="CB1502" s="16"/>
      <c r="CC1502" s="16"/>
      <c r="CD1502" s="16"/>
      <c r="CE1502" s="16"/>
      <c r="CF1502" s="16"/>
      <c r="CG1502" s="16"/>
      <c r="CH1502" s="16"/>
      <c r="CI1502" s="16"/>
      <c r="CJ1502" s="16"/>
      <c r="CK1502" s="16"/>
      <c r="CL1502" s="16"/>
      <c r="CM1502" s="16"/>
      <c r="CN1502" s="16"/>
      <c r="CO1502" s="16"/>
      <c r="CP1502" s="16"/>
      <c r="CQ1502" s="16"/>
      <c r="CR1502" s="16"/>
      <c r="CS1502" s="16"/>
      <c r="CT1502" s="16"/>
      <c r="CU1502" s="16"/>
      <c r="CV1502" s="16"/>
      <c r="CW1502" s="16"/>
      <c r="CX1502" s="16"/>
      <c r="CY1502" s="16"/>
      <c r="CZ1502" s="16"/>
      <c r="DA1502" s="16"/>
      <c r="DB1502" s="16"/>
      <c r="DC1502" s="16"/>
      <c r="DD1502" s="16"/>
      <c r="DE1502" s="16"/>
      <c r="DF1502" s="16"/>
      <c r="DG1502" s="16"/>
      <c r="DH1502" s="16"/>
      <c r="DI1502" s="16"/>
      <c r="DJ1502" s="16"/>
      <c r="DK1502" s="16"/>
      <c r="DL1502" s="16"/>
      <c r="DM1502" s="16"/>
      <c r="DN1502" s="16"/>
    </row>
  </sheetData>
  <mergeCells count="4567">
    <mergeCell ref="A68:A70"/>
    <mergeCell ref="B68:B70"/>
    <mergeCell ref="C68:C70"/>
    <mergeCell ref="E68:E69"/>
    <mergeCell ref="F68:F69"/>
    <mergeCell ref="G68:G69"/>
    <mergeCell ref="D68:D69"/>
    <mergeCell ref="B63:B65"/>
    <mergeCell ref="C63:C65"/>
    <mergeCell ref="E63:E64"/>
    <mergeCell ref="F63:F64"/>
    <mergeCell ref="G63:G64"/>
    <mergeCell ref="H63:H65"/>
    <mergeCell ref="I63:I65"/>
    <mergeCell ref="J63:J65"/>
    <mergeCell ref="K63:K65"/>
    <mergeCell ref="L63:L65"/>
    <mergeCell ref="N63:N65"/>
    <mergeCell ref="O63:O65"/>
    <mergeCell ref="P63:P65"/>
    <mergeCell ref="Q63:Q65"/>
    <mergeCell ref="R63:R65"/>
    <mergeCell ref="C74:G74"/>
    <mergeCell ref="I68:I70"/>
    <mergeCell ref="J68:J70"/>
    <mergeCell ref="K68:K70"/>
    <mergeCell ref="L68:L70"/>
    <mergeCell ref="M68:M70"/>
    <mergeCell ref="C76:G76"/>
    <mergeCell ref="C77:G77"/>
    <mergeCell ref="C78:G78"/>
    <mergeCell ref="L95:L97"/>
    <mergeCell ref="M95:M97"/>
    <mergeCell ref="N95:N97"/>
    <mergeCell ref="O95:O97"/>
    <mergeCell ref="P95:P97"/>
    <mergeCell ref="Q95:Q97"/>
    <mergeCell ref="R95:R97"/>
    <mergeCell ref="M92:M93"/>
    <mergeCell ref="S95:S97"/>
    <mergeCell ref="T95:T97"/>
    <mergeCell ref="A98:B99"/>
    <mergeCell ref="C98:G98"/>
    <mergeCell ref="C99:G99"/>
    <mergeCell ref="P12:P13"/>
    <mergeCell ref="Q12:Q13"/>
    <mergeCell ref="R12:R13"/>
    <mergeCell ref="S12:S13"/>
    <mergeCell ref="T12:T13"/>
    <mergeCell ref="A14:B17"/>
    <mergeCell ref="C14:G14"/>
    <mergeCell ref="C15:G15"/>
    <mergeCell ref="C16:G16"/>
    <mergeCell ref="C17:G17"/>
    <mergeCell ref="J12:J13"/>
    <mergeCell ref="K12:K13"/>
    <mergeCell ref="L12:L13"/>
    <mergeCell ref="M12:M13"/>
    <mergeCell ref="N12:N13"/>
    <mergeCell ref="O12:O13"/>
    <mergeCell ref="A63:A65"/>
    <mergeCell ref="T25:T26"/>
    <mergeCell ref="A28:B29"/>
    <mergeCell ref="C28:G28"/>
    <mergeCell ref="C29:G29"/>
    <mergeCell ref="A30:A32"/>
    <mergeCell ref="B30:B32"/>
    <mergeCell ref="C30:C32"/>
    <mergeCell ref="D30:D31"/>
    <mergeCell ref="E30:E31"/>
    <mergeCell ref="F30:F31"/>
    <mergeCell ref="A166:B167"/>
    <mergeCell ref="C166:G166"/>
    <mergeCell ref="C167:G167"/>
    <mergeCell ref="H163:H165"/>
    <mergeCell ref="I163:I165"/>
    <mergeCell ref="J163:J165"/>
    <mergeCell ref="K163:K165"/>
    <mergeCell ref="S63:S65"/>
    <mergeCell ref="T63:T65"/>
    <mergeCell ref="A66:B67"/>
    <mergeCell ref="C66:G66"/>
    <mergeCell ref="C67:G67"/>
    <mergeCell ref="M63:M65"/>
    <mergeCell ref="A95:A97"/>
    <mergeCell ref="B95:B97"/>
    <mergeCell ref="C95:C97"/>
    <mergeCell ref="E95:E96"/>
    <mergeCell ref="F95:F96"/>
    <mergeCell ref="G95:G96"/>
    <mergeCell ref="T68:T70"/>
    <mergeCell ref="A71:B72"/>
    <mergeCell ref="C71:G71"/>
    <mergeCell ref="C72:G72"/>
    <mergeCell ref="A74:B80"/>
    <mergeCell ref="N68:N70"/>
    <mergeCell ref="O68:O70"/>
    <mergeCell ref="P68:P70"/>
    <mergeCell ref="Q68:Q70"/>
    <mergeCell ref="R68:R70"/>
    <mergeCell ref="S68:S70"/>
    <mergeCell ref="H68:H70"/>
    <mergeCell ref="C75:G75"/>
    <mergeCell ref="I3:I5"/>
    <mergeCell ref="J3:J5"/>
    <mergeCell ref="K3:K5"/>
    <mergeCell ref="L3:L5"/>
    <mergeCell ref="M3:S3"/>
    <mergeCell ref="T3:T5"/>
    <mergeCell ref="M4:O4"/>
    <mergeCell ref="P4:P5"/>
    <mergeCell ref="Q4:Q5"/>
    <mergeCell ref="R4:S4"/>
    <mergeCell ref="A1:T1"/>
    <mergeCell ref="A2:T2"/>
    <mergeCell ref="A3:A5"/>
    <mergeCell ref="B3:B5"/>
    <mergeCell ref="C3:C5"/>
    <mergeCell ref="D3:D5"/>
    <mergeCell ref="E3:E5"/>
    <mergeCell ref="F3:F5"/>
    <mergeCell ref="G3:G5"/>
    <mergeCell ref="H3:H5"/>
    <mergeCell ref="B7:G7"/>
    <mergeCell ref="C8:L8"/>
    <mergeCell ref="A10:B11"/>
    <mergeCell ref="C10:G10"/>
    <mergeCell ref="C11:G11"/>
    <mergeCell ref="A12:A13"/>
    <mergeCell ref="B12:B13"/>
    <mergeCell ref="C12:C13"/>
    <mergeCell ref="H12:H13"/>
    <mergeCell ref="I12:I13"/>
    <mergeCell ref="Q18:Q19"/>
    <mergeCell ref="R18:R19"/>
    <mergeCell ref="S18:S19"/>
    <mergeCell ref="T18:T19"/>
    <mergeCell ref="A20:B24"/>
    <mergeCell ref="C20:G20"/>
    <mergeCell ref="C21:G21"/>
    <mergeCell ref="C22:G22"/>
    <mergeCell ref="C23:G23"/>
    <mergeCell ref="C24:G24"/>
    <mergeCell ref="K18:K19"/>
    <mergeCell ref="L18:L19"/>
    <mergeCell ref="M18:M19"/>
    <mergeCell ref="N18:N19"/>
    <mergeCell ref="O18:O19"/>
    <mergeCell ref="P18:P19"/>
    <mergeCell ref="A18:A19"/>
    <mergeCell ref="B18:B19"/>
    <mergeCell ref="C18:C19"/>
    <mergeCell ref="H18:H19"/>
    <mergeCell ref="I18:I19"/>
    <mergeCell ref="J18:J19"/>
    <mergeCell ref="N25:N27"/>
    <mergeCell ref="O25:O27"/>
    <mergeCell ref="P25:P27"/>
    <mergeCell ref="Q25:Q27"/>
    <mergeCell ref="R25:R27"/>
    <mergeCell ref="S25:S27"/>
    <mergeCell ref="G25:G26"/>
    <mergeCell ref="H25:H27"/>
    <mergeCell ref="I25:I27"/>
    <mergeCell ref="J25:J27"/>
    <mergeCell ref="L25:L26"/>
    <mergeCell ref="M25:M27"/>
    <mergeCell ref="A25:A27"/>
    <mergeCell ref="B25:B27"/>
    <mergeCell ref="C25:C27"/>
    <mergeCell ref="D25:D26"/>
    <mergeCell ref="E25:E26"/>
    <mergeCell ref="F25:F26"/>
    <mergeCell ref="T30:T31"/>
    <mergeCell ref="A33:B35"/>
    <mergeCell ref="C33:G33"/>
    <mergeCell ref="C35:G35"/>
    <mergeCell ref="A37:B40"/>
    <mergeCell ref="C37:G37"/>
    <mergeCell ref="C38:G38"/>
    <mergeCell ref="C39:G39"/>
    <mergeCell ref="C40:G40"/>
    <mergeCell ref="N30:N32"/>
    <mergeCell ref="O30:O32"/>
    <mergeCell ref="P30:P32"/>
    <mergeCell ref="Q30:Q32"/>
    <mergeCell ref="R30:R32"/>
    <mergeCell ref="S30:S32"/>
    <mergeCell ref="G30:G31"/>
    <mergeCell ref="H30:H32"/>
    <mergeCell ref="I30:I32"/>
    <mergeCell ref="J30:J32"/>
    <mergeCell ref="L30:L31"/>
    <mergeCell ref="M30:M32"/>
    <mergeCell ref="S41:S42"/>
    <mergeCell ref="T41:T42"/>
    <mergeCell ref="A43:B44"/>
    <mergeCell ref="C43:G43"/>
    <mergeCell ref="C44:G44"/>
    <mergeCell ref="A46:B49"/>
    <mergeCell ref="C46:G46"/>
    <mergeCell ref="C47:G47"/>
    <mergeCell ref="C48:G48"/>
    <mergeCell ref="C49:G49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R58:R60"/>
    <mergeCell ref="S58:S60"/>
    <mergeCell ref="T58:T60"/>
    <mergeCell ref="A61:B62"/>
    <mergeCell ref="C61:G61"/>
    <mergeCell ref="C62:G62"/>
    <mergeCell ref="K58:K60"/>
    <mergeCell ref="L58:L60"/>
    <mergeCell ref="N58:N60"/>
    <mergeCell ref="O58:O60"/>
    <mergeCell ref="P58:P60"/>
    <mergeCell ref="Q58:Q60"/>
    <mergeCell ref="M57:M60"/>
    <mergeCell ref="A58:A60"/>
    <mergeCell ref="B58:B60"/>
    <mergeCell ref="C58:C60"/>
    <mergeCell ref="E58:E59"/>
    <mergeCell ref="F58:F59"/>
    <mergeCell ref="G58:G59"/>
    <mergeCell ref="H58:H60"/>
    <mergeCell ref="I58:I60"/>
    <mergeCell ref="J58:J60"/>
    <mergeCell ref="A51:B57"/>
    <mergeCell ref="C51:G51"/>
    <mergeCell ref="C52:G52"/>
    <mergeCell ref="C53:G53"/>
    <mergeCell ref="C54:G54"/>
    <mergeCell ref="C55:G55"/>
    <mergeCell ref="C56:G56"/>
    <mergeCell ref="C57:G57"/>
    <mergeCell ref="S81:S82"/>
    <mergeCell ref="T81:T82"/>
    <mergeCell ref="A83:B84"/>
    <mergeCell ref="C83:G83"/>
    <mergeCell ref="C84:G84"/>
    <mergeCell ref="M85:M86"/>
    <mergeCell ref="A86:B87"/>
    <mergeCell ref="C86:G86"/>
    <mergeCell ref="C87:G87"/>
    <mergeCell ref="L81:L82"/>
    <mergeCell ref="N81:N82"/>
    <mergeCell ref="O81:O82"/>
    <mergeCell ref="P81:P82"/>
    <mergeCell ref="Q81:Q82"/>
    <mergeCell ref="R81:R82"/>
    <mergeCell ref="M78:M79"/>
    <mergeCell ref="C79:G79"/>
    <mergeCell ref="C80:G80"/>
    <mergeCell ref="A81:A82"/>
    <mergeCell ref="B81:B82"/>
    <mergeCell ref="C81:C82"/>
    <mergeCell ref="H81:H82"/>
    <mergeCell ref="I81:I82"/>
    <mergeCell ref="J81:J82"/>
    <mergeCell ref="K81:K82"/>
    <mergeCell ref="A93:B94"/>
    <mergeCell ref="C93:G93"/>
    <mergeCell ref="C94:G94"/>
    <mergeCell ref="A100:A101"/>
    <mergeCell ref="B100:B101"/>
    <mergeCell ref="C100:C101"/>
    <mergeCell ref="H100:H101"/>
    <mergeCell ref="I100:I101"/>
    <mergeCell ref="J100:J101"/>
    <mergeCell ref="R88:R89"/>
    <mergeCell ref="S88:S89"/>
    <mergeCell ref="T88:T89"/>
    <mergeCell ref="A90:B91"/>
    <mergeCell ref="C90:G90"/>
    <mergeCell ref="C91:G91"/>
    <mergeCell ref="K88:K89"/>
    <mergeCell ref="L88:L89"/>
    <mergeCell ref="N88:N89"/>
    <mergeCell ref="O88:O89"/>
    <mergeCell ref="P88:P89"/>
    <mergeCell ref="Q88:Q89"/>
    <mergeCell ref="A88:A89"/>
    <mergeCell ref="B88:B89"/>
    <mergeCell ref="C88:C89"/>
    <mergeCell ref="H88:H89"/>
    <mergeCell ref="I88:I89"/>
    <mergeCell ref="J88:J89"/>
    <mergeCell ref="H95:H97"/>
    <mergeCell ref="I95:I97"/>
    <mergeCell ref="J95:J97"/>
    <mergeCell ref="K95:K97"/>
    <mergeCell ref="D95:D96"/>
    <mergeCell ref="A106:B106"/>
    <mergeCell ref="C106:G106"/>
    <mergeCell ref="A108:B108"/>
    <mergeCell ref="C108:G108"/>
    <mergeCell ref="A110:B110"/>
    <mergeCell ref="C110:G110"/>
    <mergeCell ref="Q100:Q101"/>
    <mergeCell ref="R100:R101"/>
    <mergeCell ref="S100:S101"/>
    <mergeCell ref="T100:T101"/>
    <mergeCell ref="A102:B104"/>
    <mergeCell ref="C102:G102"/>
    <mergeCell ref="C103:G103"/>
    <mergeCell ref="C104:G104"/>
    <mergeCell ref="K100:K101"/>
    <mergeCell ref="L100:L101"/>
    <mergeCell ref="M100:M101"/>
    <mergeCell ref="N100:N101"/>
    <mergeCell ref="O100:O101"/>
    <mergeCell ref="P100:P101"/>
    <mergeCell ref="M122:M124"/>
    <mergeCell ref="A124:B124"/>
    <mergeCell ref="C124:G124"/>
    <mergeCell ref="A125:A127"/>
    <mergeCell ref="B125:B127"/>
    <mergeCell ref="C125:C127"/>
    <mergeCell ref="D125:D126"/>
    <mergeCell ref="E125:E126"/>
    <mergeCell ref="F125:F126"/>
    <mergeCell ref="G125:G126"/>
    <mergeCell ref="A118:B118"/>
    <mergeCell ref="C118:G118"/>
    <mergeCell ref="A120:B120"/>
    <mergeCell ref="C120:G120"/>
    <mergeCell ref="A122:B122"/>
    <mergeCell ref="C122:G122"/>
    <mergeCell ref="A112:B112"/>
    <mergeCell ref="C112:G112"/>
    <mergeCell ref="A114:B114"/>
    <mergeCell ref="C114:G114"/>
    <mergeCell ref="A116:B116"/>
    <mergeCell ref="C116:G116"/>
    <mergeCell ref="L130:L131"/>
    <mergeCell ref="M130:M131"/>
    <mergeCell ref="A128:B129"/>
    <mergeCell ref="C128:G128"/>
    <mergeCell ref="C129:G129"/>
    <mergeCell ref="A130:A131"/>
    <mergeCell ref="B130:B131"/>
    <mergeCell ref="C130:C131"/>
    <mergeCell ref="O125:O127"/>
    <mergeCell ref="P125:P127"/>
    <mergeCell ref="Q125:Q127"/>
    <mergeCell ref="R125:R127"/>
    <mergeCell ref="S125:S127"/>
    <mergeCell ref="T125:T127"/>
    <mergeCell ref="H125:H127"/>
    <mergeCell ref="I125:I127"/>
    <mergeCell ref="J125:J127"/>
    <mergeCell ref="K125:K127"/>
    <mergeCell ref="L125:L127"/>
    <mergeCell ref="N125:N127"/>
    <mergeCell ref="M127:M128"/>
    <mergeCell ref="A146:B146"/>
    <mergeCell ref="C146:G146"/>
    <mergeCell ref="A147:A148"/>
    <mergeCell ref="B147:B148"/>
    <mergeCell ref="C147:C148"/>
    <mergeCell ref="H147:H148"/>
    <mergeCell ref="C140:G140"/>
    <mergeCell ref="C141:G141"/>
    <mergeCell ref="C142:G142"/>
    <mergeCell ref="M142:M143"/>
    <mergeCell ref="C143:G143"/>
    <mergeCell ref="C144:G144"/>
    <mergeCell ref="T130:T131"/>
    <mergeCell ref="A132:B144"/>
    <mergeCell ref="C132:G132"/>
    <mergeCell ref="C133:G133"/>
    <mergeCell ref="C134:G134"/>
    <mergeCell ref="C135:G135"/>
    <mergeCell ref="C136:G136"/>
    <mergeCell ref="C137:G137"/>
    <mergeCell ref="C138:G138"/>
    <mergeCell ref="C139:G139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A149:B152"/>
    <mergeCell ref="C149:G149"/>
    <mergeCell ref="C151:G151"/>
    <mergeCell ref="C152:G152"/>
    <mergeCell ref="A153:A155"/>
    <mergeCell ref="B153:B155"/>
    <mergeCell ref="C153:C155"/>
    <mergeCell ref="O147:O148"/>
    <mergeCell ref="P147:P148"/>
    <mergeCell ref="Q147:Q148"/>
    <mergeCell ref="R147:R148"/>
    <mergeCell ref="S147:S148"/>
    <mergeCell ref="T147:T148"/>
    <mergeCell ref="I147:I148"/>
    <mergeCell ref="J147:J148"/>
    <mergeCell ref="K147:K148"/>
    <mergeCell ref="L147:L148"/>
    <mergeCell ref="M147:M148"/>
    <mergeCell ref="N147:N148"/>
    <mergeCell ref="S153:S155"/>
    <mergeCell ref="T153:T155"/>
    <mergeCell ref="A156:B157"/>
    <mergeCell ref="C156:G156"/>
    <mergeCell ref="C157:G157"/>
    <mergeCell ref="A158:A160"/>
    <mergeCell ref="B158:B160"/>
    <mergeCell ref="C158:C160"/>
    <mergeCell ref="M153:M155"/>
    <mergeCell ref="N153:N155"/>
    <mergeCell ref="O153:O155"/>
    <mergeCell ref="P153:P155"/>
    <mergeCell ref="Q153:Q155"/>
    <mergeCell ref="R153:R155"/>
    <mergeCell ref="H153:H155"/>
    <mergeCell ref="I153:I155"/>
    <mergeCell ref="J153:J155"/>
    <mergeCell ref="K153:K155"/>
    <mergeCell ref="L153:L155"/>
    <mergeCell ref="D158:D160"/>
    <mergeCell ref="E158:E160"/>
    <mergeCell ref="F158:F160"/>
    <mergeCell ref="G158:G160"/>
    <mergeCell ref="D154:D155"/>
    <mergeCell ref="S158:S160"/>
    <mergeCell ref="T158:T160"/>
    <mergeCell ref="A161:B162"/>
    <mergeCell ref="C161:G161"/>
    <mergeCell ref="C162:G162"/>
    <mergeCell ref="A163:A165"/>
    <mergeCell ref="B163:B165"/>
    <mergeCell ref="C163:C165"/>
    <mergeCell ref="M158:M160"/>
    <mergeCell ref="N158:N160"/>
    <mergeCell ref="O158:O160"/>
    <mergeCell ref="P158:P160"/>
    <mergeCell ref="Q158:Q160"/>
    <mergeCell ref="R158:R160"/>
    <mergeCell ref="H158:H160"/>
    <mergeCell ref="I158:I160"/>
    <mergeCell ref="J158:J160"/>
    <mergeCell ref="K158:K160"/>
    <mergeCell ref="L158:L160"/>
    <mergeCell ref="R163:R165"/>
    <mergeCell ref="S163:S165"/>
    <mergeCell ref="T163:T165"/>
    <mergeCell ref="L163:L165"/>
    <mergeCell ref="M163:M165"/>
    <mergeCell ref="N163:N165"/>
    <mergeCell ref="O163:O165"/>
    <mergeCell ref="P163:P165"/>
    <mergeCell ref="Q163:Q165"/>
    <mergeCell ref="D164:D165"/>
    <mergeCell ref="E164:E165"/>
    <mergeCell ref="F164:F165"/>
    <mergeCell ref="G164:G165"/>
    <mergeCell ref="T168:T170"/>
    <mergeCell ref="A171:B172"/>
    <mergeCell ref="C171:G171"/>
    <mergeCell ref="C172:G172"/>
    <mergeCell ref="A173:A174"/>
    <mergeCell ref="B173:B174"/>
    <mergeCell ref="C173:C174"/>
    <mergeCell ref="D173:D174"/>
    <mergeCell ref="E173:E174"/>
    <mergeCell ref="F173:F174"/>
    <mergeCell ref="N168:N170"/>
    <mergeCell ref="O168:O170"/>
    <mergeCell ref="P168:P170"/>
    <mergeCell ref="Q168:Q170"/>
    <mergeCell ref="R168:R170"/>
    <mergeCell ref="S168:S170"/>
    <mergeCell ref="H168:H170"/>
    <mergeCell ref="I168:I170"/>
    <mergeCell ref="J168:J170"/>
    <mergeCell ref="K168:K170"/>
    <mergeCell ref="L168:L170"/>
    <mergeCell ref="M168:M170"/>
    <mergeCell ref="A168:A170"/>
    <mergeCell ref="B168:B170"/>
    <mergeCell ref="C168:C170"/>
    <mergeCell ref="E168:E169"/>
    <mergeCell ref="F168:F169"/>
    <mergeCell ref="G168:G169"/>
    <mergeCell ref="S173:S174"/>
    <mergeCell ref="T173:T174"/>
    <mergeCell ref="D168:D170"/>
    <mergeCell ref="C175:G175"/>
    <mergeCell ref="A176:A177"/>
    <mergeCell ref="B176:B177"/>
    <mergeCell ref="C176:C177"/>
    <mergeCell ref="D176:D177"/>
    <mergeCell ref="E176:E177"/>
    <mergeCell ref="F176:F177"/>
    <mergeCell ref="G176:G177"/>
    <mergeCell ref="M173:M174"/>
    <mergeCell ref="N173:N174"/>
    <mergeCell ref="O173:O174"/>
    <mergeCell ref="P173:P174"/>
    <mergeCell ref="Q173:Q174"/>
    <mergeCell ref="R173:R174"/>
    <mergeCell ref="G173:G174"/>
    <mergeCell ref="H173:H174"/>
    <mergeCell ref="I173:I174"/>
    <mergeCell ref="J173:J174"/>
    <mergeCell ref="K173:K174"/>
    <mergeCell ref="L173:L174"/>
    <mergeCell ref="J180:J181"/>
    <mergeCell ref="K180:K181"/>
    <mergeCell ref="L180:L181"/>
    <mergeCell ref="T176:T177"/>
    <mergeCell ref="A178:B179"/>
    <mergeCell ref="C178:G178"/>
    <mergeCell ref="C179:G179"/>
    <mergeCell ref="A180:A181"/>
    <mergeCell ref="B180:B181"/>
    <mergeCell ref="C180:C181"/>
    <mergeCell ref="D180:D181"/>
    <mergeCell ref="E180:E181"/>
    <mergeCell ref="F180:F181"/>
    <mergeCell ref="N176:N177"/>
    <mergeCell ref="O176:O177"/>
    <mergeCell ref="P176:P177"/>
    <mergeCell ref="Q176:Q177"/>
    <mergeCell ref="R176:R177"/>
    <mergeCell ref="S176:S177"/>
    <mergeCell ref="H176:H177"/>
    <mergeCell ref="I176:I177"/>
    <mergeCell ref="J176:J177"/>
    <mergeCell ref="K176:K177"/>
    <mergeCell ref="L176:L177"/>
    <mergeCell ref="M176:M177"/>
    <mergeCell ref="Q183:Q184"/>
    <mergeCell ref="R183:R184"/>
    <mergeCell ref="S183:S184"/>
    <mergeCell ref="T183:T184"/>
    <mergeCell ref="C185:G185"/>
    <mergeCell ref="C186:G186"/>
    <mergeCell ref="J185:J186"/>
    <mergeCell ref="K183:K184"/>
    <mergeCell ref="L183:L184"/>
    <mergeCell ref="M183:M184"/>
    <mergeCell ref="N183:N184"/>
    <mergeCell ref="O183:O184"/>
    <mergeCell ref="P183:P184"/>
    <mergeCell ref="S180:S181"/>
    <mergeCell ref="T180:T181"/>
    <mergeCell ref="A182:B182"/>
    <mergeCell ref="C182:G182"/>
    <mergeCell ref="A183:A184"/>
    <mergeCell ref="B183:B184"/>
    <mergeCell ref="C183:C184"/>
    <mergeCell ref="H183:H184"/>
    <mergeCell ref="I183:I184"/>
    <mergeCell ref="J183:J184"/>
    <mergeCell ref="M180:M181"/>
    <mergeCell ref="N180:N181"/>
    <mergeCell ref="O180:O181"/>
    <mergeCell ref="P180:P181"/>
    <mergeCell ref="Q180:Q181"/>
    <mergeCell ref="R180:R181"/>
    <mergeCell ref="G180:G181"/>
    <mergeCell ref="H180:H181"/>
    <mergeCell ref="I180:I181"/>
    <mergeCell ref="P191:P192"/>
    <mergeCell ref="Q191:Q192"/>
    <mergeCell ref="R191:R192"/>
    <mergeCell ref="S191:S192"/>
    <mergeCell ref="T191:T192"/>
    <mergeCell ref="C193:G193"/>
    <mergeCell ref="M193:M194"/>
    <mergeCell ref="C194:G194"/>
    <mergeCell ref="I191:I192"/>
    <mergeCell ref="J191:J192"/>
    <mergeCell ref="K191:K192"/>
    <mergeCell ref="L191:L192"/>
    <mergeCell ref="N191:N192"/>
    <mergeCell ref="O191:O192"/>
    <mergeCell ref="C187:G187"/>
    <mergeCell ref="C188:G188"/>
    <mergeCell ref="C189:G189"/>
    <mergeCell ref="C190:G190"/>
    <mergeCell ref="C191:C192"/>
    <mergeCell ref="H191:H192"/>
    <mergeCell ref="J187:J188"/>
    <mergeCell ref="M209:M210"/>
    <mergeCell ref="A210:B211"/>
    <mergeCell ref="C210:G210"/>
    <mergeCell ref="C211:G211"/>
    <mergeCell ref="A213:B215"/>
    <mergeCell ref="C213:G213"/>
    <mergeCell ref="C214:G214"/>
    <mergeCell ref="C215:G215"/>
    <mergeCell ref="A204:B204"/>
    <mergeCell ref="C204:G204"/>
    <mergeCell ref="M205:M206"/>
    <mergeCell ref="A206:B208"/>
    <mergeCell ref="C206:G206"/>
    <mergeCell ref="C207:G207"/>
    <mergeCell ref="C208:G208"/>
    <mergeCell ref="C195:G195"/>
    <mergeCell ref="C196:G196"/>
    <mergeCell ref="C197:G197"/>
    <mergeCell ref="A199:B199"/>
    <mergeCell ref="C199:G199"/>
    <mergeCell ref="A201:B202"/>
    <mergeCell ref="C201:G201"/>
    <mergeCell ref="C202:G202"/>
    <mergeCell ref="R216:R217"/>
    <mergeCell ref="S216:S217"/>
    <mergeCell ref="T216:T217"/>
    <mergeCell ref="A218:B219"/>
    <mergeCell ref="C218:G218"/>
    <mergeCell ref="C219:G219"/>
    <mergeCell ref="K216:K217"/>
    <mergeCell ref="L216:L217"/>
    <mergeCell ref="N216:N217"/>
    <mergeCell ref="O216:O217"/>
    <mergeCell ref="P216:P217"/>
    <mergeCell ref="Q216:Q217"/>
    <mergeCell ref="A216:A217"/>
    <mergeCell ref="B216:B217"/>
    <mergeCell ref="C216:C217"/>
    <mergeCell ref="H216:H217"/>
    <mergeCell ref="I216:I217"/>
    <mergeCell ref="J216:J217"/>
    <mergeCell ref="A225:B225"/>
    <mergeCell ref="C225:G225"/>
    <mergeCell ref="M225:M226"/>
    <mergeCell ref="A227:B227"/>
    <mergeCell ref="C227:G227"/>
    <mergeCell ref="C228:C229"/>
    <mergeCell ref="K228:K229"/>
    <mergeCell ref="L228:L229"/>
    <mergeCell ref="R220:R221"/>
    <mergeCell ref="S220:S221"/>
    <mergeCell ref="T220:T221"/>
    <mergeCell ref="A222:B223"/>
    <mergeCell ref="C222:G222"/>
    <mergeCell ref="C223:G223"/>
    <mergeCell ref="K220:K221"/>
    <mergeCell ref="L220:L221"/>
    <mergeCell ref="N220:N221"/>
    <mergeCell ref="O220:O221"/>
    <mergeCell ref="P220:P221"/>
    <mergeCell ref="Q220:Q221"/>
    <mergeCell ref="A220:A221"/>
    <mergeCell ref="B220:B221"/>
    <mergeCell ref="C220:C221"/>
    <mergeCell ref="H220:H221"/>
    <mergeCell ref="I220:I221"/>
    <mergeCell ref="J220:J221"/>
    <mergeCell ref="Q232:Q233"/>
    <mergeCell ref="R232:R233"/>
    <mergeCell ref="S232:S233"/>
    <mergeCell ref="T232:T233"/>
    <mergeCell ref="A234:B235"/>
    <mergeCell ref="C234:G234"/>
    <mergeCell ref="C235:G235"/>
    <mergeCell ref="J232:J233"/>
    <mergeCell ref="K232:K233"/>
    <mergeCell ref="L232:L233"/>
    <mergeCell ref="N232:N233"/>
    <mergeCell ref="O232:O233"/>
    <mergeCell ref="P232:P233"/>
    <mergeCell ref="T228:T229"/>
    <mergeCell ref="M229:M230"/>
    <mergeCell ref="A230:B231"/>
    <mergeCell ref="C230:G230"/>
    <mergeCell ref="C231:G231"/>
    <mergeCell ref="A232:A233"/>
    <mergeCell ref="B232:B233"/>
    <mergeCell ref="C232:C233"/>
    <mergeCell ref="H232:H233"/>
    <mergeCell ref="I232:I233"/>
    <mergeCell ref="N228:N229"/>
    <mergeCell ref="O228:O229"/>
    <mergeCell ref="P228:P229"/>
    <mergeCell ref="Q228:Q229"/>
    <mergeCell ref="R228:R229"/>
    <mergeCell ref="S228:S229"/>
    <mergeCell ref="A251:B251"/>
    <mergeCell ref="C251:G251"/>
    <mergeCell ref="A254:A255"/>
    <mergeCell ref="B254:B255"/>
    <mergeCell ref="C254:C255"/>
    <mergeCell ref="H254:H255"/>
    <mergeCell ref="A243:B243"/>
    <mergeCell ref="C243:G243"/>
    <mergeCell ref="A247:B247"/>
    <mergeCell ref="C247:G247"/>
    <mergeCell ref="A249:B249"/>
    <mergeCell ref="C249:G249"/>
    <mergeCell ref="A237:B237"/>
    <mergeCell ref="C237:G237"/>
    <mergeCell ref="A239:B239"/>
    <mergeCell ref="C239:G239"/>
    <mergeCell ref="A241:B241"/>
    <mergeCell ref="C241:G241"/>
    <mergeCell ref="A256:B257"/>
    <mergeCell ref="C256:G256"/>
    <mergeCell ref="C257:G257"/>
    <mergeCell ref="A258:A259"/>
    <mergeCell ref="B258:B259"/>
    <mergeCell ref="C258:C259"/>
    <mergeCell ref="O254:O255"/>
    <mergeCell ref="P254:P255"/>
    <mergeCell ref="Q254:Q255"/>
    <mergeCell ref="R254:R255"/>
    <mergeCell ref="S254:S255"/>
    <mergeCell ref="T254:T255"/>
    <mergeCell ref="I254:I255"/>
    <mergeCell ref="J254:J255"/>
    <mergeCell ref="K254:K255"/>
    <mergeCell ref="L254:L255"/>
    <mergeCell ref="M254:M255"/>
    <mergeCell ref="N254:N255"/>
    <mergeCell ref="M263:M264"/>
    <mergeCell ref="A264:B264"/>
    <mergeCell ref="C264:G264"/>
    <mergeCell ref="A266:B267"/>
    <mergeCell ref="C266:G266"/>
    <mergeCell ref="C267:G267"/>
    <mergeCell ref="M267:M268"/>
    <mergeCell ref="T258:T259"/>
    <mergeCell ref="A260:B262"/>
    <mergeCell ref="C260:G260"/>
    <mergeCell ref="M260:M261"/>
    <mergeCell ref="C261:G261"/>
    <mergeCell ref="C262:G262"/>
    <mergeCell ref="N258:N259"/>
    <mergeCell ref="O258:O259"/>
    <mergeCell ref="P258:P259"/>
    <mergeCell ref="Q258:Q259"/>
    <mergeCell ref="R258:R259"/>
    <mergeCell ref="S258:S259"/>
    <mergeCell ref="H258:H259"/>
    <mergeCell ref="I258:I259"/>
    <mergeCell ref="J258:J259"/>
    <mergeCell ref="K258:K259"/>
    <mergeCell ref="L258:L259"/>
    <mergeCell ref="M258:M259"/>
    <mergeCell ref="A282:B285"/>
    <mergeCell ref="C282:G282"/>
    <mergeCell ref="U282:Y282"/>
    <mergeCell ref="C283:G283"/>
    <mergeCell ref="C284:G284"/>
    <mergeCell ref="C285:G285"/>
    <mergeCell ref="C274:F274"/>
    <mergeCell ref="C276:F276"/>
    <mergeCell ref="A278:B278"/>
    <mergeCell ref="C278:G278"/>
    <mergeCell ref="M279:M280"/>
    <mergeCell ref="A280:B280"/>
    <mergeCell ref="C280:G280"/>
    <mergeCell ref="A269:B270"/>
    <mergeCell ref="C269:G269"/>
    <mergeCell ref="C270:G270"/>
    <mergeCell ref="M271:M272"/>
    <mergeCell ref="A272:B272"/>
    <mergeCell ref="C272:G272"/>
    <mergeCell ref="O288:O289"/>
    <mergeCell ref="P288:P289"/>
    <mergeCell ref="Q288:Q289"/>
    <mergeCell ref="R288:R289"/>
    <mergeCell ref="S288:S289"/>
    <mergeCell ref="T288:T289"/>
    <mergeCell ref="I288:I289"/>
    <mergeCell ref="J288:J289"/>
    <mergeCell ref="K288:K289"/>
    <mergeCell ref="L288:L289"/>
    <mergeCell ref="M288:M289"/>
    <mergeCell ref="N288:N289"/>
    <mergeCell ref="A287:B287"/>
    <mergeCell ref="C287:G287"/>
    <mergeCell ref="A288:A289"/>
    <mergeCell ref="B288:B289"/>
    <mergeCell ref="C288:C289"/>
    <mergeCell ref="H288:H289"/>
    <mergeCell ref="P291:P292"/>
    <mergeCell ref="Q291:Q292"/>
    <mergeCell ref="R291:R292"/>
    <mergeCell ref="S291:S292"/>
    <mergeCell ref="T291:T292"/>
    <mergeCell ref="A293:B294"/>
    <mergeCell ref="C293:G293"/>
    <mergeCell ref="C294:G294"/>
    <mergeCell ref="I291:I292"/>
    <mergeCell ref="J291:J292"/>
    <mergeCell ref="K291:K292"/>
    <mergeCell ref="L291:L292"/>
    <mergeCell ref="N291:N292"/>
    <mergeCell ref="O291:O292"/>
    <mergeCell ref="A290:B290"/>
    <mergeCell ref="C290:G290"/>
    <mergeCell ref="A291:A292"/>
    <mergeCell ref="B291:B292"/>
    <mergeCell ref="C291:C292"/>
    <mergeCell ref="H291:H292"/>
    <mergeCell ref="R295:R296"/>
    <mergeCell ref="S295:S296"/>
    <mergeCell ref="T295:T296"/>
    <mergeCell ref="A297:B298"/>
    <mergeCell ref="C297:G297"/>
    <mergeCell ref="M297:M298"/>
    <mergeCell ref="C298:G298"/>
    <mergeCell ref="K295:K296"/>
    <mergeCell ref="L295:L296"/>
    <mergeCell ref="N295:N296"/>
    <mergeCell ref="O295:O296"/>
    <mergeCell ref="P295:P296"/>
    <mergeCell ref="Q295:Q296"/>
    <mergeCell ref="A295:A296"/>
    <mergeCell ref="B295:B296"/>
    <mergeCell ref="C295:C296"/>
    <mergeCell ref="H295:H296"/>
    <mergeCell ref="I295:I296"/>
    <mergeCell ref="J295:J296"/>
    <mergeCell ref="C306:G306"/>
    <mergeCell ref="A308:B308"/>
    <mergeCell ref="C308:G308"/>
    <mergeCell ref="A309:A310"/>
    <mergeCell ref="B309:B310"/>
    <mergeCell ref="C309:C310"/>
    <mergeCell ref="R299:R300"/>
    <mergeCell ref="S299:S300"/>
    <mergeCell ref="T299:T300"/>
    <mergeCell ref="A301:B306"/>
    <mergeCell ref="C301:G301"/>
    <mergeCell ref="M301:M302"/>
    <mergeCell ref="C302:G302"/>
    <mergeCell ref="C303:G303"/>
    <mergeCell ref="C304:G304"/>
    <mergeCell ref="C305:G305"/>
    <mergeCell ref="K299:K300"/>
    <mergeCell ref="L299:L300"/>
    <mergeCell ref="N299:N300"/>
    <mergeCell ref="O299:O300"/>
    <mergeCell ref="P299:P300"/>
    <mergeCell ref="Q299:Q300"/>
    <mergeCell ref="A299:A300"/>
    <mergeCell ref="B299:B300"/>
    <mergeCell ref="C299:C300"/>
    <mergeCell ref="H299:H300"/>
    <mergeCell ref="I299:I300"/>
    <mergeCell ref="J299:J300"/>
    <mergeCell ref="A319:B319"/>
    <mergeCell ref="C319:G319"/>
    <mergeCell ref="A320:A321"/>
    <mergeCell ref="B320:B321"/>
    <mergeCell ref="C320:C321"/>
    <mergeCell ref="H320:H321"/>
    <mergeCell ref="T309:T310"/>
    <mergeCell ref="A311:B317"/>
    <mergeCell ref="C311:G311"/>
    <mergeCell ref="C312:G312"/>
    <mergeCell ref="C313:G313"/>
    <mergeCell ref="C314:G314"/>
    <mergeCell ref="C315:G315"/>
    <mergeCell ref="C316:G316"/>
    <mergeCell ref="C317:G317"/>
    <mergeCell ref="N309:N310"/>
    <mergeCell ref="O309:O310"/>
    <mergeCell ref="P309:P310"/>
    <mergeCell ref="Q309:Q310"/>
    <mergeCell ref="R309:R310"/>
    <mergeCell ref="S309:S310"/>
    <mergeCell ref="H309:H310"/>
    <mergeCell ref="I309:I310"/>
    <mergeCell ref="J309:J310"/>
    <mergeCell ref="K309:K310"/>
    <mergeCell ref="L309:L310"/>
    <mergeCell ref="M309:M310"/>
    <mergeCell ref="C322:G322"/>
    <mergeCell ref="A323:A324"/>
    <mergeCell ref="B323:B324"/>
    <mergeCell ref="C323:C324"/>
    <mergeCell ref="H323:H324"/>
    <mergeCell ref="I323:I324"/>
    <mergeCell ref="O320:O321"/>
    <mergeCell ref="P320:P321"/>
    <mergeCell ref="Q320:Q321"/>
    <mergeCell ref="R320:R321"/>
    <mergeCell ref="S320:S321"/>
    <mergeCell ref="T320:T321"/>
    <mergeCell ref="I320:I321"/>
    <mergeCell ref="J320:J321"/>
    <mergeCell ref="K320:K321"/>
    <mergeCell ref="L320:L321"/>
    <mergeCell ref="M320:M321"/>
    <mergeCell ref="N320:N321"/>
    <mergeCell ref="A327:B327"/>
    <mergeCell ref="C327:G327"/>
    <mergeCell ref="A329:B329"/>
    <mergeCell ref="C329:G329"/>
    <mergeCell ref="A331:B331"/>
    <mergeCell ref="C331:G331"/>
    <mergeCell ref="P323:P324"/>
    <mergeCell ref="Q323:Q324"/>
    <mergeCell ref="R323:R324"/>
    <mergeCell ref="S323:S324"/>
    <mergeCell ref="T323:T324"/>
    <mergeCell ref="C325:G325"/>
    <mergeCell ref="J323:J324"/>
    <mergeCell ref="K323:K324"/>
    <mergeCell ref="L323:L324"/>
    <mergeCell ref="M323:M324"/>
    <mergeCell ref="N323:N324"/>
    <mergeCell ref="O323:O324"/>
    <mergeCell ref="J339:J340"/>
    <mergeCell ref="Q335:Q336"/>
    <mergeCell ref="R335:R336"/>
    <mergeCell ref="S335:S336"/>
    <mergeCell ref="T335:T336"/>
    <mergeCell ref="A337:B338"/>
    <mergeCell ref="C337:G337"/>
    <mergeCell ref="M337:M338"/>
    <mergeCell ref="C338:G338"/>
    <mergeCell ref="J335:J336"/>
    <mergeCell ref="K335:K336"/>
    <mergeCell ref="L335:L336"/>
    <mergeCell ref="N335:N336"/>
    <mergeCell ref="O335:O336"/>
    <mergeCell ref="P335:P336"/>
    <mergeCell ref="M331:M332"/>
    <mergeCell ref="A333:B334"/>
    <mergeCell ref="C333:G333"/>
    <mergeCell ref="C334:G334"/>
    <mergeCell ref="M334:M335"/>
    <mergeCell ref="A335:A336"/>
    <mergeCell ref="B335:B336"/>
    <mergeCell ref="C335:C336"/>
    <mergeCell ref="H335:H336"/>
    <mergeCell ref="I335:I336"/>
    <mergeCell ref="A350:B351"/>
    <mergeCell ref="C350:G350"/>
    <mergeCell ref="C351:G351"/>
    <mergeCell ref="M352:M353"/>
    <mergeCell ref="A353:B354"/>
    <mergeCell ref="C353:G353"/>
    <mergeCell ref="C354:G354"/>
    <mergeCell ref="M343:M344"/>
    <mergeCell ref="A344:B345"/>
    <mergeCell ref="C344:G344"/>
    <mergeCell ref="C345:G345"/>
    <mergeCell ref="A347:B348"/>
    <mergeCell ref="C347:G347"/>
    <mergeCell ref="C348:G348"/>
    <mergeCell ref="R339:R340"/>
    <mergeCell ref="S339:S340"/>
    <mergeCell ref="T339:T340"/>
    <mergeCell ref="M340:M341"/>
    <mergeCell ref="A341:B342"/>
    <mergeCell ref="C341:G341"/>
    <mergeCell ref="C342:G342"/>
    <mergeCell ref="K339:K340"/>
    <mergeCell ref="L339:L340"/>
    <mergeCell ref="N339:N340"/>
    <mergeCell ref="O339:O340"/>
    <mergeCell ref="P339:P340"/>
    <mergeCell ref="Q339:Q340"/>
    <mergeCell ref="A339:A340"/>
    <mergeCell ref="B339:B340"/>
    <mergeCell ref="C339:C340"/>
    <mergeCell ref="H339:H340"/>
    <mergeCell ref="I339:I340"/>
    <mergeCell ref="R358:R359"/>
    <mergeCell ref="S358:S359"/>
    <mergeCell ref="T358:T359"/>
    <mergeCell ref="C360:G360"/>
    <mergeCell ref="A361:A362"/>
    <mergeCell ref="B361:B362"/>
    <mergeCell ref="C361:C362"/>
    <mergeCell ref="H361:H362"/>
    <mergeCell ref="I361:I362"/>
    <mergeCell ref="J361:J362"/>
    <mergeCell ref="L358:L359"/>
    <mergeCell ref="M358:M359"/>
    <mergeCell ref="N358:N359"/>
    <mergeCell ref="O358:O359"/>
    <mergeCell ref="P358:P359"/>
    <mergeCell ref="Q358:Q359"/>
    <mergeCell ref="A358:A359"/>
    <mergeCell ref="B358:B359"/>
    <mergeCell ref="C358:C359"/>
    <mergeCell ref="H358:H359"/>
    <mergeCell ref="I358:I359"/>
    <mergeCell ref="J358:J359"/>
    <mergeCell ref="P364:P365"/>
    <mergeCell ref="Q364:Q365"/>
    <mergeCell ref="R364:R365"/>
    <mergeCell ref="S364:S365"/>
    <mergeCell ref="T364:T365"/>
    <mergeCell ref="A366:B366"/>
    <mergeCell ref="C366:G366"/>
    <mergeCell ref="J364:J365"/>
    <mergeCell ref="K364:K365"/>
    <mergeCell ref="L364:L365"/>
    <mergeCell ref="M364:M365"/>
    <mergeCell ref="N364:N365"/>
    <mergeCell ref="O364:O365"/>
    <mergeCell ref="R361:R362"/>
    <mergeCell ref="S361:S362"/>
    <mergeCell ref="T361:T362"/>
    <mergeCell ref="A363:B363"/>
    <mergeCell ref="C363:G363"/>
    <mergeCell ref="A364:A365"/>
    <mergeCell ref="B364:B365"/>
    <mergeCell ref="C364:C365"/>
    <mergeCell ref="H364:H365"/>
    <mergeCell ref="I364:I365"/>
    <mergeCell ref="K361:K362"/>
    <mergeCell ref="L361:L362"/>
    <mergeCell ref="N361:N362"/>
    <mergeCell ref="O361:O362"/>
    <mergeCell ref="P361:P362"/>
    <mergeCell ref="Q361:Q362"/>
    <mergeCell ref="R367:R368"/>
    <mergeCell ref="S367:S368"/>
    <mergeCell ref="T367:T368"/>
    <mergeCell ref="A369:B369"/>
    <mergeCell ref="C369:G369"/>
    <mergeCell ref="M369:M370"/>
    <mergeCell ref="A370:A371"/>
    <mergeCell ref="B370:B371"/>
    <mergeCell ref="C370:C371"/>
    <mergeCell ref="H370:H371"/>
    <mergeCell ref="K367:K368"/>
    <mergeCell ref="L367:L368"/>
    <mergeCell ref="N367:N368"/>
    <mergeCell ref="O367:O368"/>
    <mergeCell ref="P367:P368"/>
    <mergeCell ref="Q367:Q368"/>
    <mergeCell ref="A367:A368"/>
    <mergeCell ref="B367:B368"/>
    <mergeCell ref="C367:C368"/>
    <mergeCell ref="H367:H368"/>
    <mergeCell ref="I367:I368"/>
    <mergeCell ref="J367:J368"/>
    <mergeCell ref="O373:O374"/>
    <mergeCell ref="P373:P374"/>
    <mergeCell ref="Q373:Q374"/>
    <mergeCell ref="R373:R374"/>
    <mergeCell ref="S373:S374"/>
    <mergeCell ref="T373:T374"/>
    <mergeCell ref="A373:A374"/>
    <mergeCell ref="B373:B374"/>
    <mergeCell ref="C373:C374"/>
    <mergeCell ref="H373:H374"/>
    <mergeCell ref="I373:I374"/>
    <mergeCell ref="J373:J374"/>
    <mergeCell ref="P370:P371"/>
    <mergeCell ref="Q370:Q371"/>
    <mergeCell ref="R370:R371"/>
    <mergeCell ref="S370:S371"/>
    <mergeCell ref="T370:T371"/>
    <mergeCell ref="C372:G372"/>
    <mergeCell ref="M372:M373"/>
    <mergeCell ref="K373:K374"/>
    <mergeCell ref="L373:L374"/>
    <mergeCell ref="N373:N374"/>
    <mergeCell ref="I370:I371"/>
    <mergeCell ref="J370:J371"/>
    <mergeCell ref="K370:K371"/>
    <mergeCell ref="L370:L371"/>
    <mergeCell ref="N370:N371"/>
    <mergeCell ref="O370:O371"/>
    <mergeCell ref="P382:P383"/>
    <mergeCell ref="Q382:Q383"/>
    <mergeCell ref="R382:R383"/>
    <mergeCell ref="S382:S383"/>
    <mergeCell ref="T382:T383"/>
    <mergeCell ref="A384:B384"/>
    <mergeCell ref="C384:G384"/>
    <mergeCell ref="J382:J383"/>
    <mergeCell ref="K382:K383"/>
    <mergeCell ref="L382:L383"/>
    <mergeCell ref="M382:M383"/>
    <mergeCell ref="N382:N383"/>
    <mergeCell ref="O382:O383"/>
    <mergeCell ref="C375:G375"/>
    <mergeCell ref="A382:A383"/>
    <mergeCell ref="B382:B383"/>
    <mergeCell ref="C382:C383"/>
    <mergeCell ref="H382:H383"/>
    <mergeCell ref="I382:I383"/>
    <mergeCell ref="I379:I380"/>
    <mergeCell ref="S379:S380"/>
    <mergeCell ref="T379:T380"/>
    <mergeCell ref="A381:B381"/>
    <mergeCell ref="C381:G381"/>
    <mergeCell ref="J379:J380"/>
    <mergeCell ref="K379:K380"/>
    <mergeCell ref="L379:L380"/>
    <mergeCell ref="M379:M380"/>
    <mergeCell ref="N379:N380"/>
    <mergeCell ref="O379:O380"/>
    <mergeCell ref="P376:P377"/>
    <mergeCell ref="Q376:Q377"/>
    <mergeCell ref="Q385:Q386"/>
    <mergeCell ref="R385:R386"/>
    <mergeCell ref="S385:S386"/>
    <mergeCell ref="T385:T386"/>
    <mergeCell ref="A387:B387"/>
    <mergeCell ref="C387:G387"/>
    <mergeCell ref="K385:K386"/>
    <mergeCell ref="L385:L386"/>
    <mergeCell ref="M385:M386"/>
    <mergeCell ref="N385:N386"/>
    <mergeCell ref="O385:O386"/>
    <mergeCell ref="P385:P386"/>
    <mergeCell ref="A385:A386"/>
    <mergeCell ref="B385:B386"/>
    <mergeCell ref="C385:C386"/>
    <mergeCell ref="H385:H386"/>
    <mergeCell ref="I385:I386"/>
    <mergeCell ref="J385:J386"/>
    <mergeCell ref="Q388:Q389"/>
    <mergeCell ref="R388:R389"/>
    <mergeCell ref="S388:S389"/>
    <mergeCell ref="T388:T389"/>
    <mergeCell ref="A390:B390"/>
    <mergeCell ref="C390:G390"/>
    <mergeCell ref="K388:K389"/>
    <mergeCell ref="L388:L389"/>
    <mergeCell ref="M388:M389"/>
    <mergeCell ref="N388:N389"/>
    <mergeCell ref="O388:O389"/>
    <mergeCell ref="P388:P389"/>
    <mergeCell ref="A388:A389"/>
    <mergeCell ref="B388:B389"/>
    <mergeCell ref="C388:C389"/>
    <mergeCell ref="H388:H389"/>
    <mergeCell ref="I388:I389"/>
    <mergeCell ref="J388:J389"/>
    <mergeCell ref="Q391:Q392"/>
    <mergeCell ref="R391:R392"/>
    <mergeCell ref="S391:S392"/>
    <mergeCell ref="T391:T392"/>
    <mergeCell ref="A393:B393"/>
    <mergeCell ref="C393:G393"/>
    <mergeCell ref="K391:K392"/>
    <mergeCell ref="L391:L392"/>
    <mergeCell ref="M391:M392"/>
    <mergeCell ref="N391:N392"/>
    <mergeCell ref="O391:O392"/>
    <mergeCell ref="P391:P392"/>
    <mergeCell ref="A391:A392"/>
    <mergeCell ref="B391:B392"/>
    <mergeCell ref="C391:C392"/>
    <mergeCell ref="H391:H392"/>
    <mergeCell ref="I391:I392"/>
    <mergeCell ref="J391:J392"/>
    <mergeCell ref="Q394:Q395"/>
    <mergeCell ref="R394:R395"/>
    <mergeCell ref="S394:S395"/>
    <mergeCell ref="T394:T395"/>
    <mergeCell ref="A396:B396"/>
    <mergeCell ref="C396:G396"/>
    <mergeCell ref="K394:K395"/>
    <mergeCell ref="L394:L395"/>
    <mergeCell ref="M394:M395"/>
    <mergeCell ref="N394:N395"/>
    <mergeCell ref="O394:O395"/>
    <mergeCell ref="P394:P395"/>
    <mergeCell ref="A394:A395"/>
    <mergeCell ref="B394:B395"/>
    <mergeCell ref="C394:C395"/>
    <mergeCell ref="H394:H395"/>
    <mergeCell ref="I394:I395"/>
    <mergeCell ref="J394:J395"/>
    <mergeCell ref="S397:S398"/>
    <mergeCell ref="T397:T398"/>
    <mergeCell ref="A399:B399"/>
    <mergeCell ref="C399:G399"/>
    <mergeCell ref="A400:A401"/>
    <mergeCell ref="B400:B401"/>
    <mergeCell ref="C400:C401"/>
    <mergeCell ref="D400:D401"/>
    <mergeCell ref="E400:E401"/>
    <mergeCell ref="F400:F401"/>
    <mergeCell ref="M397:M398"/>
    <mergeCell ref="N397:N398"/>
    <mergeCell ref="O397:O398"/>
    <mergeCell ref="P397:P398"/>
    <mergeCell ref="Q397:Q398"/>
    <mergeCell ref="R397:R398"/>
    <mergeCell ref="G397:G398"/>
    <mergeCell ref="H397:H398"/>
    <mergeCell ref="I397:I398"/>
    <mergeCell ref="J397:J398"/>
    <mergeCell ref="K397:K398"/>
    <mergeCell ref="L397:L398"/>
    <mergeCell ref="A397:A398"/>
    <mergeCell ref="B397:B398"/>
    <mergeCell ref="C397:C398"/>
    <mergeCell ref="D397:D398"/>
    <mergeCell ref="E397:E398"/>
    <mergeCell ref="F397:F398"/>
    <mergeCell ref="S400:S401"/>
    <mergeCell ref="T400:T401"/>
    <mergeCell ref="A402:B402"/>
    <mergeCell ref="C402:G402"/>
    <mergeCell ref="A404:B405"/>
    <mergeCell ref="C404:G404"/>
    <mergeCell ref="M404:M405"/>
    <mergeCell ref="C405:G405"/>
    <mergeCell ref="M400:M401"/>
    <mergeCell ref="N400:N401"/>
    <mergeCell ref="O400:O401"/>
    <mergeCell ref="P400:P401"/>
    <mergeCell ref="Q400:Q401"/>
    <mergeCell ref="R400:R401"/>
    <mergeCell ref="G400:G401"/>
    <mergeCell ref="H400:H401"/>
    <mergeCell ref="I400:I401"/>
    <mergeCell ref="J400:J401"/>
    <mergeCell ref="K400:K401"/>
    <mergeCell ref="L400:L401"/>
    <mergeCell ref="T408:T409"/>
    <mergeCell ref="A410:B410"/>
    <mergeCell ref="C410:G410"/>
    <mergeCell ref="B411:B412"/>
    <mergeCell ref="M411:M412"/>
    <mergeCell ref="C412:G412"/>
    <mergeCell ref="N408:N409"/>
    <mergeCell ref="O408:O409"/>
    <mergeCell ref="P408:P409"/>
    <mergeCell ref="Q408:Q409"/>
    <mergeCell ref="R408:R409"/>
    <mergeCell ref="S408:S409"/>
    <mergeCell ref="C407:G407"/>
    <mergeCell ref="M407:M408"/>
    <mergeCell ref="A408:A409"/>
    <mergeCell ref="B408:B409"/>
    <mergeCell ref="C408:C409"/>
    <mergeCell ref="H408:H409"/>
    <mergeCell ref="I408:I409"/>
    <mergeCell ref="J408:J409"/>
    <mergeCell ref="K408:K409"/>
    <mergeCell ref="L408:L409"/>
    <mergeCell ref="B418:B419"/>
    <mergeCell ref="C418:C419"/>
    <mergeCell ref="D418:D419"/>
    <mergeCell ref="E418:E419"/>
    <mergeCell ref="F418:F419"/>
    <mergeCell ref="R413:R414"/>
    <mergeCell ref="S413:S414"/>
    <mergeCell ref="T413:T414"/>
    <mergeCell ref="A415:B415"/>
    <mergeCell ref="C415:G415"/>
    <mergeCell ref="C417:G417"/>
    <mergeCell ref="K413:K414"/>
    <mergeCell ref="L413:L414"/>
    <mergeCell ref="N413:N414"/>
    <mergeCell ref="O413:O414"/>
    <mergeCell ref="P413:P414"/>
    <mergeCell ref="Q413:Q414"/>
    <mergeCell ref="A413:A414"/>
    <mergeCell ref="B413:B414"/>
    <mergeCell ref="C413:C414"/>
    <mergeCell ref="H413:H414"/>
    <mergeCell ref="I413:I414"/>
    <mergeCell ref="J413:J414"/>
    <mergeCell ref="I426:I427"/>
    <mergeCell ref="J426:J427"/>
    <mergeCell ref="P423:P424"/>
    <mergeCell ref="Q423:Q424"/>
    <mergeCell ref="R423:R424"/>
    <mergeCell ref="S423:S424"/>
    <mergeCell ref="T423:T424"/>
    <mergeCell ref="A425:B425"/>
    <mergeCell ref="C425:G425"/>
    <mergeCell ref="T418:T419"/>
    <mergeCell ref="A420:B420"/>
    <mergeCell ref="C420:G420"/>
    <mergeCell ref="A422:B422"/>
    <mergeCell ref="C422:G422"/>
    <mergeCell ref="A423:A424"/>
    <mergeCell ref="B423:B424"/>
    <mergeCell ref="C423:C424"/>
    <mergeCell ref="K423:K424"/>
    <mergeCell ref="L423:L424"/>
    <mergeCell ref="N418:N419"/>
    <mergeCell ref="O418:O419"/>
    <mergeCell ref="P418:P419"/>
    <mergeCell ref="Q418:Q419"/>
    <mergeCell ref="R418:R419"/>
    <mergeCell ref="S418:S419"/>
    <mergeCell ref="G418:G419"/>
    <mergeCell ref="H418:H419"/>
    <mergeCell ref="I418:I419"/>
    <mergeCell ref="J418:J419"/>
    <mergeCell ref="K418:K419"/>
    <mergeCell ref="L418:L419"/>
    <mergeCell ref="A418:A419"/>
    <mergeCell ref="Q429:Q430"/>
    <mergeCell ref="R429:R430"/>
    <mergeCell ref="S429:S430"/>
    <mergeCell ref="T429:T430"/>
    <mergeCell ref="A431:B431"/>
    <mergeCell ref="C431:G431"/>
    <mergeCell ref="J429:J430"/>
    <mergeCell ref="K429:K430"/>
    <mergeCell ref="L429:L430"/>
    <mergeCell ref="N429:N430"/>
    <mergeCell ref="O429:O430"/>
    <mergeCell ref="P429:P430"/>
    <mergeCell ref="R426:R427"/>
    <mergeCell ref="S426:S427"/>
    <mergeCell ref="T426:T427"/>
    <mergeCell ref="A428:B428"/>
    <mergeCell ref="C428:G428"/>
    <mergeCell ref="A429:A430"/>
    <mergeCell ref="B429:B430"/>
    <mergeCell ref="C429:C430"/>
    <mergeCell ref="H429:H430"/>
    <mergeCell ref="I429:I430"/>
    <mergeCell ref="K426:K427"/>
    <mergeCell ref="L426:L427"/>
    <mergeCell ref="N426:N427"/>
    <mergeCell ref="O426:O427"/>
    <mergeCell ref="P426:P427"/>
    <mergeCell ref="Q426:Q427"/>
    <mergeCell ref="A426:A427"/>
    <mergeCell ref="B426:B427"/>
    <mergeCell ref="C426:C427"/>
    <mergeCell ref="H426:H427"/>
    <mergeCell ref="P432:P433"/>
    <mergeCell ref="Q432:Q433"/>
    <mergeCell ref="R432:R433"/>
    <mergeCell ref="S432:S433"/>
    <mergeCell ref="T432:T433"/>
    <mergeCell ref="A434:B434"/>
    <mergeCell ref="C434:G434"/>
    <mergeCell ref="J432:J433"/>
    <mergeCell ref="K432:K433"/>
    <mergeCell ref="L432:L433"/>
    <mergeCell ref="M432:M433"/>
    <mergeCell ref="N432:N433"/>
    <mergeCell ref="O432:O433"/>
    <mergeCell ref="A432:A433"/>
    <mergeCell ref="B432:B433"/>
    <mergeCell ref="C432:C433"/>
    <mergeCell ref="D432:D433"/>
    <mergeCell ref="H432:H433"/>
    <mergeCell ref="I432:I433"/>
    <mergeCell ref="S435:S436"/>
    <mergeCell ref="T435:T436"/>
    <mergeCell ref="U435:U437"/>
    <mergeCell ref="A437:B437"/>
    <mergeCell ref="C437:G437"/>
    <mergeCell ref="A438:A439"/>
    <mergeCell ref="B438:B439"/>
    <mergeCell ref="C438:C439"/>
    <mergeCell ref="D438:D439"/>
    <mergeCell ref="E438:E439"/>
    <mergeCell ref="M435:M436"/>
    <mergeCell ref="N435:N436"/>
    <mergeCell ref="O435:O436"/>
    <mergeCell ref="P435:P436"/>
    <mergeCell ref="Q435:Q436"/>
    <mergeCell ref="R435:R436"/>
    <mergeCell ref="G435:G436"/>
    <mergeCell ref="H435:H436"/>
    <mergeCell ref="I435:I436"/>
    <mergeCell ref="J435:J436"/>
    <mergeCell ref="K435:K436"/>
    <mergeCell ref="L435:L436"/>
    <mergeCell ref="A435:A436"/>
    <mergeCell ref="B435:B436"/>
    <mergeCell ref="C435:C436"/>
    <mergeCell ref="D435:D436"/>
    <mergeCell ref="E435:E436"/>
    <mergeCell ref="F435:F436"/>
    <mergeCell ref="R438:R439"/>
    <mergeCell ref="S438:S439"/>
    <mergeCell ref="T438:T439"/>
    <mergeCell ref="A440:B440"/>
    <mergeCell ref="C440:G440"/>
    <mergeCell ref="A441:A442"/>
    <mergeCell ref="B441:B442"/>
    <mergeCell ref="C441:C442"/>
    <mergeCell ref="D441:D442"/>
    <mergeCell ref="E441:E442"/>
    <mergeCell ref="L438:L439"/>
    <mergeCell ref="M438:M439"/>
    <mergeCell ref="N438:N439"/>
    <mergeCell ref="O438:O439"/>
    <mergeCell ref="P438:P439"/>
    <mergeCell ref="Q438:Q439"/>
    <mergeCell ref="F438:F439"/>
    <mergeCell ref="G438:G439"/>
    <mergeCell ref="H438:H439"/>
    <mergeCell ref="I438:I439"/>
    <mergeCell ref="J438:J439"/>
    <mergeCell ref="K438:K439"/>
    <mergeCell ref="G444:G445"/>
    <mergeCell ref="H444:H445"/>
    <mergeCell ref="I444:I445"/>
    <mergeCell ref="J444:J445"/>
    <mergeCell ref="K444:K445"/>
    <mergeCell ref="R441:R442"/>
    <mergeCell ref="S441:S442"/>
    <mergeCell ref="T441:T442"/>
    <mergeCell ref="A443:B443"/>
    <mergeCell ref="C443:G443"/>
    <mergeCell ref="A444:A445"/>
    <mergeCell ref="B444:B445"/>
    <mergeCell ref="C444:C445"/>
    <mergeCell ref="D444:D445"/>
    <mergeCell ref="E444:E445"/>
    <mergeCell ref="L441:L442"/>
    <mergeCell ref="M441:M442"/>
    <mergeCell ref="N441:N442"/>
    <mergeCell ref="O441:O442"/>
    <mergeCell ref="P441:P442"/>
    <mergeCell ref="Q441:Q442"/>
    <mergeCell ref="F441:F442"/>
    <mergeCell ref="G441:G442"/>
    <mergeCell ref="H441:H442"/>
    <mergeCell ref="I441:I442"/>
    <mergeCell ref="J441:J442"/>
    <mergeCell ref="K441:K442"/>
    <mergeCell ref="P447:P448"/>
    <mergeCell ref="Q447:Q448"/>
    <mergeCell ref="R447:R448"/>
    <mergeCell ref="S447:S448"/>
    <mergeCell ref="T447:T448"/>
    <mergeCell ref="A449:B450"/>
    <mergeCell ref="C449:G449"/>
    <mergeCell ref="M449:M450"/>
    <mergeCell ref="C450:G450"/>
    <mergeCell ref="J447:J448"/>
    <mergeCell ref="K447:K448"/>
    <mergeCell ref="L447:L448"/>
    <mergeCell ref="M447:M448"/>
    <mergeCell ref="N447:N448"/>
    <mergeCell ref="O447:O448"/>
    <mergeCell ref="R444:R445"/>
    <mergeCell ref="S444:S445"/>
    <mergeCell ref="T444:T445"/>
    <mergeCell ref="A446:B446"/>
    <mergeCell ref="C446:G446"/>
    <mergeCell ref="A447:A448"/>
    <mergeCell ref="B447:B448"/>
    <mergeCell ref="C447:C448"/>
    <mergeCell ref="H447:H448"/>
    <mergeCell ref="I447:I448"/>
    <mergeCell ref="L444:L445"/>
    <mergeCell ref="M444:M445"/>
    <mergeCell ref="N444:N445"/>
    <mergeCell ref="O444:O445"/>
    <mergeCell ref="P444:P445"/>
    <mergeCell ref="Q444:Q445"/>
    <mergeCell ref="F444:F445"/>
    <mergeCell ref="A456:A457"/>
    <mergeCell ref="B456:B457"/>
    <mergeCell ref="C456:C457"/>
    <mergeCell ref="H456:H457"/>
    <mergeCell ref="I456:I457"/>
    <mergeCell ref="J456:J457"/>
    <mergeCell ref="Q453:Q454"/>
    <mergeCell ref="R453:R454"/>
    <mergeCell ref="S453:S454"/>
    <mergeCell ref="T453:T454"/>
    <mergeCell ref="A455:B455"/>
    <mergeCell ref="C455:G455"/>
    <mergeCell ref="K453:K454"/>
    <mergeCell ref="L453:L454"/>
    <mergeCell ref="M453:M454"/>
    <mergeCell ref="N453:N454"/>
    <mergeCell ref="O453:O454"/>
    <mergeCell ref="P453:P454"/>
    <mergeCell ref="A453:A454"/>
    <mergeCell ref="B453:B454"/>
    <mergeCell ref="C453:C454"/>
    <mergeCell ref="H453:H454"/>
    <mergeCell ref="I453:I454"/>
    <mergeCell ref="J453:J454"/>
    <mergeCell ref="Q459:Q460"/>
    <mergeCell ref="R459:R460"/>
    <mergeCell ref="S459:S460"/>
    <mergeCell ref="T459:T460"/>
    <mergeCell ref="A461:B462"/>
    <mergeCell ref="C461:G461"/>
    <mergeCell ref="C462:G462"/>
    <mergeCell ref="M462:M463"/>
    <mergeCell ref="A463:A464"/>
    <mergeCell ref="B463:B464"/>
    <mergeCell ref="J459:J460"/>
    <mergeCell ref="K459:K460"/>
    <mergeCell ref="L459:L460"/>
    <mergeCell ref="N459:N460"/>
    <mergeCell ref="O459:O460"/>
    <mergeCell ref="P459:P460"/>
    <mergeCell ref="R456:R457"/>
    <mergeCell ref="S456:S457"/>
    <mergeCell ref="T456:T457"/>
    <mergeCell ref="A458:B458"/>
    <mergeCell ref="C458:G458"/>
    <mergeCell ref="A459:A460"/>
    <mergeCell ref="B459:B460"/>
    <mergeCell ref="C459:C460"/>
    <mergeCell ref="H459:H460"/>
    <mergeCell ref="I459:I460"/>
    <mergeCell ref="K456:K457"/>
    <mergeCell ref="L456:L457"/>
    <mergeCell ref="N456:N457"/>
    <mergeCell ref="O456:O457"/>
    <mergeCell ref="P456:P457"/>
    <mergeCell ref="Q456:Q457"/>
    <mergeCell ref="C475:G475"/>
    <mergeCell ref="C476:G476"/>
    <mergeCell ref="M476:M477"/>
    <mergeCell ref="C477:G477"/>
    <mergeCell ref="T463:T464"/>
    <mergeCell ref="A465:B478"/>
    <mergeCell ref="C465:G465"/>
    <mergeCell ref="C466:G466"/>
    <mergeCell ref="C467:G467"/>
    <mergeCell ref="C468:G468"/>
    <mergeCell ref="C469:G469"/>
    <mergeCell ref="C470:G470"/>
    <mergeCell ref="M470:M471"/>
    <mergeCell ref="C471:G471"/>
    <mergeCell ref="N463:N464"/>
    <mergeCell ref="O463:O464"/>
    <mergeCell ref="P463:P464"/>
    <mergeCell ref="Q463:Q464"/>
    <mergeCell ref="R463:R464"/>
    <mergeCell ref="S463:S464"/>
    <mergeCell ref="C463:C464"/>
    <mergeCell ref="H463:H464"/>
    <mergeCell ref="I463:I464"/>
    <mergeCell ref="J463:J464"/>
    <mergeCell ref="K463:K464"/>
    <mergeCell ref="L463:L464"/>
    <mergeCell ref="C505:G505"/>
    <mergeCell ref="C507:G507"/>
    <mergeCell ref="C508:G508"/>
    <mergeCell ref="C509:G509"/>
    <mergeCell ref="C511:G511"/>
    <mergeCell ref="C512:G512"/>
    <mergeCell ref="M485:M486"/>
    <mergeCell ref="C486:G486"/>
    <mergeCell ref="C487:G487"/>
    <mergeCell ref="C488:G488"/>
    <mergeCell ref="C489:G489"/>
    <mergeCell ref="C503:G503"/>
    <mergeCell ref="G493:G494"/>
    <mergeCell ref="H493:H494"/>
    <mergeCell ref="I493:I494"/>
    <mergeCell ref="J493:J494"/>
    <mergeCell ref="C478:G478"/>
    <mergeCell ref="C480:G480"/>
    <mergeCell ref="C481:G481"/>
    <mergeCell ref="C482:G482"/>
    <mergeCell ref="C483:G483"/>
    <mergeCell ref="C484:G484"/>
    <mergeCell ref="C485:G485"/>
    <mergeCell ref="J535:J536"/>
    <mergeCell ref="C529:G529"/>
    <mergeCell ref="C530:G530"/>
    <mergeCell ref="M530:M531"/>
    <mergeCell ref="A532:B534"/>
    <mergeCell ref="C532:G532"/>
    <mergeCell ref="C533:G533"/>
    <mergeCell ref="C534:G534"/>
    <mergeCell ref="M520:M521"/>
    <mergeCell ref="C521:G521"/>
    <mergeCell ref="C522:G522"/>
    <mergeCell ref="C523:G523"/>
    <mergeCell ref="C524:G524"/>
    <mergeCell ref="C525:G525"/>
    <mergeCell ref="C513:G513"/>
    <mergeCell ref="C515:G515"/>
    <mergeCell ref="C517:G517"/>
    <mergeCell ref="A518:B530"/>
    <mergeCell ref="C518:G518"/>
    <mergeCell ref="C519:G519"/>
    <mergeCell ref="C520:G520"/>
    <mergeCell ref="C526:G526"/>
    <mergeCell ref="C527:G527"/>
    <mergeCell ref="C528:G528"/>
    <mergeCell ref="Q539:Q540"/>
    <mergeCell ref="R539:R540"/>
    <mergeCell ref="S539:S540"/>
    <mergeCell ref="T539:T540"/>
    <mergeCell ref="A541:B543"/>
    <mergeCell ref="C541:G541"/>
    <mergeCell ref="M541:M542"/>
    <mergeCell ref="C542:G542"/>
    <mergeCell ref="C543:G543"/>
    <mergeCell ref="A539:A540"/>
    <mergeCell ref="B539:B540"/>
    <mergeCell ref="C539:C540"/>
    <mergeCell ref="K539:K540"/>
    <mergeCell ref="L539:L540"/>
    <mergeCell ref="P539:P540"/>
    <mergeCell ref="R535:R536"/>
    <mergeCell ref="S535:S536"/>
    <mergeCell ref="T535:T536"/>
    <mergeCell ref="A537:B538"/>
    <mergeCell ref="C537:G537"/>
    <mergeCell ref="C538:G538"/>
    <mergeCell ref="K535:K536"/>
    <mergeCell ref="L535:L536"/>
    <mergeCell ref="N535:N536"/>
    <mergeCell ref="O535:O536"/>
    <mergeCell ref="P535:P536"/>
    <mergeCell ref="Q535:Q536"/>
    <mergeCell ref="A535:A536"/>
    <mergeCell ref="B535:B536"/>
    <mergeCell ref="C535:C536"/>
    <mergeCell ref="H535:H536"/>
    <mergeCell ref="I535:I536"/>
    <mergeCell ref="Q548:Q549"/>
    <mergeCell ref="R548:R549"/>
    <mergeCell ref="S548:S549"/>
    <mergeCell ref="T548:T549"/>
    <mergeCell ref="A550:B555"/>
    <mergeCell ref="C550:D550"/>
    <mergeCell ref="M550:M551"/>
    <mergeCell ref="C551:D551"/>
    <mergeCell ref="C552:D552"/>
    <mergeCell ref="C553:G553"/>
    <mergeCell ref="J548:J549"/>
    <mergeCell ref="K548:K549"/>
    <mergeCell ref="L548:L549"/>
    <mergeCell ref="N548:N549"/>
    <mergeCell ref="O548:O549"/>
    <mergeCell ref="P548:P549"/>
    <mergeCell ref="M544:M546"/>
    <mergeCell ref="A545:B547"/>
    <mergeCell ref="C545:G545"/>
    <mergeCell ref="C546:G546"/>
    <mergeCell ref="C547:G547"/>
    <mergeCell ref="A548:A549"/>
    <mergeCell ref="B548:B549"/>
    <mergeCell ref="C548:C549"/>
    <mergeCell ref="H548:H549"/>
    <mergeCell ref="I548:I549"/>
    <mergeCell ref="R556:R557"/>
    <mergeCell ref="S556:S557"/>
    <mergeCell ref="T556:T557"/>
    <mergeCell ref="A558:B558"/>
    <mergeCell ref="C558:G558"/>
    <mergeCell ref="M559:M560"/>
    <mergeCell ref="A560:B561"/>
    <mergeCell ref="C560:G560"/>
    <mergeCell ref="C561:G561"/>
    <mergeCell ref="L556:L557"/>
    <mergeCell ref="M556:M557"/>
    <mergeCell ref="N556:N557"/>
    <mergeCell ref="O556:O557"/>
    <mergeCell ref="P556:P557"/>
    <mergeCell ref="Q556:Q557"/>
    <mergeCell ref="M553:M554"/>
    <mergeCell ref="C554:G554"/>
    <mergeCell ref="C555:G555"/>
    <mergeCell ref="A556:A557"/>
    <mergeCell ref="B556:B557"/>
    <mergeCell ref="C556:C557"/>
    <mergeCell ref="H556:H557"/>
    <mergeCell ref="I556:I557"/>
    <mergeCell ref="J556:J557"/>
    <mergeCell ref="K556:K557"/>
    <mergeCell ref="A568:B568"/>
    <mergeCell ref="C568:G568"/>
    <mergeCell ref="A570:B570"/>
    <mergeCell ref="C570:G570"/>
    <mergeCell ref="C572:G572"/>
    <mergeCell ref="A574:B574"/>
    <mergeCell ref="C574:G574"/>
    <mergeCell ref="Q562:Q563"/>
    <mergeCell ref="R562:R563"/>
    <mergeCell ref="S562:S563"/>
    <mergeCell ref="T562:T563"/>
    <mergeCell ref="C564:D564"/>
    <mergeCell ref="A566:B566"/>
    <mergeCell ref="C566:G566"/>
    <mergeCell ref="K562:K563"/>
    <mergeCell ref="L562:L563"/>
    <mergeCell ref="M562:M563"/>
    <mergeCell ref="N562:N563"/>
    <mergeCell ref="O562:O563"/>
    <mergeCell ref="P562:P563"/>
    <mergeCell ref="A562:A563"/>
    <mergeCell ref="B562:B563"/>
    <mergeCell ref="C562:C563"/>
    <mergeCell ref="H562:H563"/>
    <mergeCell ref="I562:I563"/>
    <mergeCell ref="J562:J563"/>
    <mergeCell ref="F579:F580"/>
    <mergeCell ref="Q575:Q576"/>
    <mergeCell ref="R575:R576"/>
    <mergeCell ref="S575:S576"/>
    <mergeCell ref="T575:T576"/>
    <mergeCell ref="A577:B578"/>
    <mergeCell ref="C577:G577"/>
    <mergeCell ref="M577:M578"/>
    <mergeCell ref="C578:G578"/>
    <mergeCell ref="J575:J576"/>
    <mergeCell ref="K575:K576"/>
    <mergeCell ref="L575:L576"/>
    <mergeCell ref="N575:N576"/>
    <mergeCell ref="O575:O576"/>
    <mergeCell ref="P575:P576"/>
    <mergeCell ref="M574:M575"/>
    <mergeCell ref="A575:A576"/>
    <mergeCell ref="B575:B576"/>
    <mergeCell ref="C575:C576"/>
    <mergeCell ref="D575:D576"/>
    <mergeCell ref="E575:E576"/>
    <mergeCell ref="F575:F576"/>
    <mergeCell ref="G575:G576"/>
    <mergeCell ref="H575:H576"/>
    <mergeCell ref="I575:I576"/>
    <mergeCell ref="H583:H584"/>
    <mergeCell ref="I583:I584"/>
    <mergeCell ref="J583:J584"/>
    <mergeCell ref="K583:K584"/>
    <mergeCell ref="L583:L584"/>
    <mergeCell ref="T579:T580"/>
    <mergeCell ref="A581:B582"/>
    <mergeCell ref="C581:D581"/>
    <mergeCell ref="C582:D582"/>
    <mergeCell ref="A583:A584"/>
    <mergeCell ref="B583:B584"/>
    <mergeCell ref="C583:C584"/>
    <mergeCell ref="D583:D584"/>
    <mergeCell ref="E583:E584"/>
    <mergeCell ref="F583:F584"/>
    <mergeCell ref="N579:N580"/>
    <mergeCell ref="O579:O580"/>
    <mergeCell ref="P579:P580"/>
    <mergeCell ref="Q579:Q580"/>
    <mergeCell ref="R579:R580"/>
    <mergeCell ref="S579:S580"/>
    <mergeCell ref="G579:G580"/>
    <mergeCell ref="H579:H580"/>
    <mergeCell ref="I579:I580"/>
    <mergeCell ref="J579:J580"/>
    <mergeCell ref="K579:K580"/>
    <mergeCell ref="L579:L580"/>
    <mergeCell ref="A579:A580"/>
    <mergeCell ref="B579:B580"/>
    <mergeCell ref="C579:C580"/>
    <mergeCell ref="D579:D580"/>
    <mergeCell ref="E579:E580"/>
    <mergeCell ref="P589:P590"/>
    <mergeCell ref="Q589:Q590"/>
    <mergeCell ref="R589:R590"/>
    <mergeCell ref="S589:S590"/>
    <mergeCell ref="T589:T590"/>
    <mergeCell ref="A591:B592"/>
    <mergeCell ref="C591:D591"/>
    <mergeCell ref="M591:M592"/>
    <mergeCell ref="C592:D592"/>
    <mergeCell ref="I589:I590"/>
    <mergeCell ref="J589:J590"/>
    <mergeCell ref="K589:K590"/>
    <mergeCell ref="L589:L590"/>
    <mergeCell ref="N589:N590"/>
    <mergeCell ref="O589:O590"/>
    <mergeCell ref="S583:S584"/>
    <mergeCell ref="A585:B586"/>
    <mergeCell ref="C585:G585"/>
    <mergeCell ref="C586:G586"/>
    <mergeCell ref="C588:G588"/>
    <mergeCell ref="M588:M589"/>
    <mergeCell ref="A589:A590"/>
    <mergeCell ref="B589:B590"/>
    <mergeCell ref="C589:C590"/>
    <mergeCell ref="H589:H590"/>
    <mergeCell ref="M583:M584"/>
    <mergeCell ref="N583:N584"/>
    <mergeCell ref="O583:O584"/>
    <mergeCell ref="P583:P584"/>
    <mergeCell ref="Q583:Q584"/>
    <mergeCell ref="R583:R584"/>
    <mergeCell ref="G583:G584"/>
    <mergeCell ref="M597:M598"/>
    <mergeCell ref="A598:B599"/>
    <mergeCell ref="C598:G598"/>
    <mergeCell ref="C599:G599"/>
    <mergeCell ref="M600:M601"/>
    <mergeCell ref="A601:B602"/>
    <mergeCell ref="C601:G601"/>
    <mergeCell ref="C602:G602"/>
    <mergeCell ref="R593:R594"/>
    <mergeCell ref="S593:S594"/>
    <mergeCell ref="T593:T594"/>
    <mergeCell ref="M594:M595"/>
    <mergeCell ref="A595:B596"/>
    <mergeCell ref="C595:D595"/>
    <mergeCell ref="C596:D596"/>
    <mergeCell ref="K593:K594"/>
    <mergeCell ref="L593:L594"/>
    <mergeCell ref="N593:N594"/>
    <mergeCell ref="O593:O594"/>
    <mergeCell ref="P593:P594"/>
    <mergeCell ref="Q593:Q594"/>
    <mergeCell ref="A593:A594"/>
    <mergeCell ref="B593:B594"/>
    <mergeCell ref="C593:C594"/>
    <mergeCell ref="H593:H594"/>
    <mergeCell ref="I593:I594"/>
    <mergeCell ref="J593:J594"/>
    <mergeCell ref="S603:S604"/>
    <mergeCell ref="T603:T604"/>
    <mergeCell ref="A605:B610"/>
    <mergeCell ref="C605:G605"/>
    <mergeCell ref="C606:G606"/>
    <mergeCell ref="C607:G607"/>
    <mergeCell ref="C608:G608"/>
    <mergeCell ref="M608:M609"/>
    <mergeCell ref="C609:G609"/>
    <mergeCell ref="C610:G610"/>
    <mergeCell ref="M603:M604"/>
    <mergeCell ref="N603:N604"/>
    <mergeCell ref="O603:O604"/>
    <mergeCell ref="P603:P604"/>
    <mergeCell ref="Q603:Q604"/>
    <mergeCell ref="R603:R604"/>
    <mergeCell ref="G603:G604"/>
    <mergeCell ref="H603:H604"/>
    <mergeCell ref="I603:I604"/>
    <mergeCell ref="J603:J604"/>
    <mergeCell ref="K603:K604"/>
    <mergeCell ref="L603:L604"/>
    <mergeCell ref="A603:A604"/>
    <mergeCell ref="B603:B604"/>
    <mergeCell ref="C603:C604"/>
    <mergeCell ref="D603:D604"/>
    <mergeCell ref="E603:E604"/>
    <mergeCell ref="F603:F604"/>
    <mergeCell ref="R614:R615"/>
    <mergeCell ref="S614:S615"/>
    <mergeCell ref="T614:T615"/>
    <mergeCell ref="M615:M616"/>
    <mergeCell ref="A616:B616"/>
    <mergeCell ref="C616:G616"/>
    <mergeCell ref="K614:K615"/>
    <mergeCell ref="L614:L615"/>
    <mergeCell ref="N614:N615"/>
    <mergeCell ref="O614:O615"/>
    <mergeCell ref="P614:P615"/>
    <mergeCell ref="Q614:Q615"/>
    <mergeCell ref="M611:M613"/>
    <mergeCell ref="A612:B613"/>
    <mergeCell ref="C612:D612"/>
    <mergeCell ref="C613:D613"/>
    <mergeCell ref="A614:A615"/>
    <mergeCell ref="B614:B615"/>
    <mergeCell ref="C614:C615"/>
    <mergeCell ref="H614:H615"/>
    <mergeCell ref="I614:I615"/>
    <mergeCell ref="J614:J615"/>
    <mergeCell ref="A631:B631"/>
    <mergeCell ref="C631:G631"/>
    <mergeCell ref="A633:B633"/>
    <mergeCell ref="C633:G633"/>
    <mergeCell ref="A635:B635"/>
    <mergeCell ref="C635:G635"/>
    <mergeCell ref="A625:B625"/>
    <mergeCell ref="C625:G625"/>
    <mergeCell ref="A627:B627"/>
    <mergeCell ref="C627:G627"/>
    <mergeCell ref="A629:B629"/>
    <mergeCell ref="C629:G629"/>
    <mergeCell ref="R617:R619"/>
    <mergeCell ref="S617:S619"/>
    <mergeCell ref="T617:T619"/>
    <mergeCell ref="M618:M619"/>
    <mergeCell ref="A620:B620"/>
    <mergeCell ref="C620:D620"/>
    <mergeCell ref="K617:K619"/>
    <mergeCell ref="L617:L619"/>
    <mergeCell ref="N617:N619"/>
    <mergeCell ref="O617:O619"/>
    <mergeCell ref="P617:P619"/>
    <mergeCell ref="Q617:Q619"/>
    <mergeCell ref="A617:A619"/>
    <mergeCell ref="B617:B619"/>
    <mergeCell ref="C617:C619"/>
    <mergeCell ref="H617:H619"/>
    <mergeCell ref="I617:I619"/>
    <mergeCell ref="J617:J619"/>
    <mergeCell ref="A622:B622"/>
    <mergeCell ref="C622:G622"/>
    <mergeCell ref="Q644:Q645"/>
    <mergeCell ref="R644:R645"/>
    <mergeCell ref="S644:S645"/>
    <mergeCell ref="T644:T645"/>
    <mergeCell ref="H644:H645"/>
    <mergeCell ref="I644:I645"/>
    <mergeCell ref="J644:J645"/>
    <mergeCell ref="K644:K645"/>
    <mergeCell ref="L644:L645"/>
    <mergeCell ref="N644:N645"/>
    <mergeCell ref="M645:M647"/>
    <mergeCell ref="A637:B637"/>
    <mergeCell ref="C637:G637"/>
    <mergeCell ref="A643:B643"/>
    <mergeCell ref="C643:G643"/>
    <mergeCell ref="A644:A645"/>
    <mergeCell ref="B644:B645"/>
    <mergeCell ref="C644:C645"/>
    <mergeCell ref="A639:B639"/>
    <mergeCell ref="S652:S653"/>
    <mergeCell ref="T652:T653"/>
    <mergeCell ref="A654:B654"/>
    <mergeCell ref="C654:G654"/>
    <mergeCell ref="A655:A656"/>
    <mergeCell ref="B655:B656"/>
    <mergeCell ref="C655:C656"/>
    <mergeCell ref="H655:H656"/>
    <mergeCell ref="I655:I656"/>
    <mergeCell ref="J655:J656"/>
    <mergeCell ref="M652:M653"/>
    <mergeCell ref="N652:N653"/>
    <mergeCell ref="O652:O653"/>
    <mergeCell ref="P652:P653"/>
    <mergeCell ref="Q652:Q653"/>
    <mergeCell ref="R652:R653"/>
    <mergeCell ref="T649:T650"/>
    <mergeCell ref="C651:G651"/>
    <mergeCell ref="A652:A653"/>
    <mergeCell ref="B652:B653"/>
    <mergeCell ref="C652:C653"/>
    <mergeCell ref="H652:H653"/>
    <mergeCell ref="I652:I653"/>
    <mergeCell ref="J652:J653"/>
    <mergeCell ref="K652:K653"/>
    <mergeCell ref="L652:L653"/>
    <mergeCell ref="N649:N650"/>
    <mergeCell ref="O649:O650"/>
    <mergeCell ref="P649:P650"/>
    <mergeCell ref="Q649:Q650"/>
    <mergeCell ref="R649:R650"/>
    <mergeCell ref="S649:S650"/>
    <mergeCell ref="S658:S659"/>
    <mergeCell ref="T658:T659"/>
    <mergeCell ref="A660:B660"/>
    <mergeCell ref="C660:G660"/>
    <mergeCell ref="K658:K659"/>
    <mergeCell ref="L658:L659"/>
    <mergeCell ref="M658:M659"/>
    <mergeCell ref="N658:N659"/>
    <mergeCell ref="O658:O659"/>
    <mergeCell ref="P658:P659"/>
    <mergeCell ref="A658:A659"/>
    <mergeCell ref="B658:B659"/>
    <mergeCell ref="C658:C659"/>
    <mergeCell ref="H658:H659"/>
    <mergeCell ref="I658:I659"/>
    <mergeCell ref="J658:J659"/>
    <mergeCell ref="Q655:Q656"/>
    <mergeCell ref="R655:R656"/>
    <mergeCell ref="S655:S656"/>
    <mergeCell ref="T655:T656"/>
    <mergeCell ref="A657:B657"/>
    <mergeCell ref="C657:G657"/>
    <mergeCell ref="K655:K656"/>
    <mergeCell ref="L655:L656"/>
    <mergeCell ref="M655:M656"/>
    <mergeCell ref="N655:N656"/>
    <mergeCell ref="O655:O656"/>
    <mergeCell ref="P655:P656"/>
    <mergeCell ref="S664:S665"/>
    <mergeCell ref="T664:T665"/>
    <mergeCell ref="A666:B666"/>
    <mergeCell ref="C666:G666"/>
    <mergeCell ref="A664:A665"/>
    <mergeCell ref="B664:B665"/>
    <mergeCell ref="C664:C665"/>
    <mergeCell ref="K664:K665"/>
    <mergeCell ref="L664:L665"/>
    <mergeCell ref="P664:P665"/>
    <mergeCell ref="Q661:Q662"/>
    <mergeCell ref="R661:R662"/>
    <mergeCell ref="S661:S662"/>
    <mergeCell ref="T661:T662"/>
    <mergeCell ref="A663:B663"/>
    <mergeCell ref="C663:G663"/>
    <mergeCell ref="K661:K662"/>
    <mergeCell ref="L661:L662"/>
    <mergeCell ref="M661:M663"/>
    <mergeCell ref="N661:N662"/>
    <mergeCell ref="O661:O662"/>
    <mergeCell ref="P661:P662"/>
    <mergeCell ref="A661:A662"/>
    <mergeCell ref="B661:B662"/>
    <mergeCell ref="C661:C662"/>
    <mergeCell ref="H661:H662"/>
    <mergeCell ref="I661:I662"/>
    <mergeCell ref="J661:J662"/>
    <mergeCell ref="S667:S668"/>
    <mergeCell ref="T667:T668"/>
    <mergeCell ref="A669:B669"/>
    <mergeCell ref="C669:G669"/>
    <mergeCell ref="A673:A674"/>
    <mergeCell ref="B673:B674"/>
    <mergeCell ref="C673:C674"/>
    <mergeCell ref="H673:H674"/>
    <mergeCell ref="I673:I674"/>
    <mergeCell ref="J673:J674"/>
    <mergeCell ref="M667:M668"/>
    <mergeCell ref="N667:N668"/>
    <mergeCell ref="O667:O668"/>
    <mergeCell ref="P667:P668"/>
    <mergeCell ref="Q667:Q668"/>
    <mergeCell ref="R667:R668"/>
    <mergeCell ref="A667:A668"/>
    <mergeCell ref="B667:B668"/>
    <mergeCell ref="C667:C668"/>
    <mergeCell ref="H667:H668"/>
    <mergeCell ref="I667:I668"/>
    <mergeCell ref="J667:J668"/>
    <mergeCell ref="A677:B677"/>
    <mergeCell ref="C677:G677"/>
    <mergeCell ref="A678:A679"/>
    <mergeCell ref="B678:B679"/>
    <mergeCell ref="C678:C679"/>
    <mergeCell ref="H678:H679"/>
    <mergeCell ref="Q673:Q674"/>
    <mergeCell ref="R673:R674"/>
    <mergeCell ref="S673:S674"/>
    <mergeCell ref="T673:T674"/>
    <mergeCell ref="A675:B675"/>
    <mergeCell ref="C675:G675"/>
    <mergeCell ref="K673:K674"/>
    <mergeCell ref="L673:L674"/>
    <mergeCell ref="M673:M674"/>
    <mergeCell ref="N673:N674"/>
    <mergeCell ref="O673:O674"/>
    <mergeCell ref="P673:P674"/>
    <mergeCell ref="A680:B680"/>
    <mergeCell ref="C680:G680"/>
    <mergeCell ref="A681:A682"/>
    <mergeCell ref="B681:B682"/>
    <mergeCell ref="C681:C682"/>
    <mergeCell ref="H681:H682"/>
    <mergeCell ref="O678:O679"/>
    <mergeCell ref="P678:P679"/>
    <mergeCell ref="Q678:Q679"/>
    <mergeCell ref="R678:R679"/>
    <mergeCell ref="S678:S679"/>
    <mergeCell ref="T678:T679"/>
    <mergeCell ref="I678:I679"/>
    <mergeCell ref="J678:J679"/>
    <mergeCell ref="K678:K679"/>
    <mergeCell ref="L678:L679"/>
    <mergeCell ref="M678:M679"/>
    <mergeCell ref="N678:N679"/>
    <mergeCell ref="A683:B683"/>
    <mergeCell ref="C683:G683"/>
    <mergeCell ref="A684:A685"/>
    <mergeCell ref="B684:B685"/>
    <mergeCell ref="C684:C685"/>
    <mergeCell ref="H684:H685"/>
    <mergeCell ref="O681:O682"/>
    <mergeCell ref="P681:P682"/>
    <mergeCell ref="Q681:Q682"/>
    <mergeCell ref="R681:R682"/>
    <mergeCell ref="S681:S682"/>
    <mergeCell ref="T681:T682"/>
    <mergeCell ref="I681:I682"/>
    <mergeCell ref="J681:J682"/>
    <mergeCell ref="K681:K682"/>
    <mergeCell ref="L681:L682"/>
    <mergeCell ref="M681:M682"/>
    <mergeCell ref="N681:N682"/>
    <mergeCell ref="A686:B686"/>
    <mergeCell ref="C686:G686"/>
    <mergeCell ref="A687:A688"/>
    <mergeCell ref="B687:B688"/>
    <mergeCell ref="C687:C688"/>
    <mergeCell ref="H687:H688"/>
    <mergeCell ref="O684:O685"/>
    <mergeCell ref="P684:P685"/>
    <mergeCell ref="Q684:Q685"/>
    <mergeCell ref="R684:R685"/>
    <mergeCell ref="S684:S685"/>
    <mergeCell ref="T684:T685"/>
    <mergeCell ref="I684:I685"/>
    <mergeCell ref="J684:J685"/>
    <mergeCell ref="K684:K685"/>
    <mergeCell ref="L684:L685"/>
    <mergeCell ref="M684:M685"/>
    <mergeCell ref="N684:N685"/>
    <mergeCell ref="A689:B689"/>
    <mergeCell ref="C689:G689"/>
    <mergeCell ref="A690:A691"/>
    <mergeCell ref="B690:B691"/>
    <mergeCell ref="C690:C691"/>
    <mergeCell ref="H690:H691"/>
    <mergeCell ref="O687:O688"/>
    <mergeCell ref="P687:P688"/>
    <mergeCell ref="Q687:Q688"/>
    <mergeCell ref="R687:R688"/>
    <mergeCell ref="S687:S688"/>
    <mergeCell ref="T687:T688"/>
    <mergeCell ref="I687:I688"/>
    <mergeCell ref="J687:J688"/>
    <mergeCell ref="K687:K688"/>
    <mergeCell ref="L687:L688"/>
    <mergeCell ref="M687:M688"/>
    <mergeCell ref="N687:N688"/>
    <mergeCell ref="C693:C694"/>
    <mergeCell ref="H693:H694"/>
    <mergeCell ref="I693:I694"/>
    <mergeCell ref="J693:J694"/>
    <mergeCell ref="K693:K694"/>
    <mergeCell ref="L693:L694"/>
    <mergeCell ref="P690:P691"/>
    <mergeCell ref="Q690:Q691"/>
    <mergeCell ref="R690:R691"/>
    <mergeCell ref="S690:S691"/>
    <mergeCell ref="T690:T691"/>
    <mergeCell ref="A692:B692"/>
    <mergeCell ref="C692:G692"/>
    <mergeCell ref="M692:M694"/>
    <mergeCell ref="A693:A694"/>
    <mergeCell ref="B693:B694"/>
    <mergeCell ref="I690:I691"/>
    <mergeCell ref="J690:J691"/>
    <mergeCell ref="K690:K691"/>
    <mergeCell ref="L690:L691"/>
    <mergeCell ref="N690:N691"/>
    <mergeCell ref="O690:O691"/>
    <mergeCell ref="T696:T697"/>
    <mergeCell ref="C698:G698"/>
    <mergeCell ref="A699:A700"/>
    <mergeCell ref="B699:B700"/>
    <mergeCell ref="C699:C700"/>
    <mergeCell ref="H699:H700"/>
    <mergeCell ref="I699:I700"/>
    <mergeCell ref="J699:J700"/>
    <mergeCell ref="K699:K700"/>
    <mergeCell ref="L699:L700"/>
    <mergeCell ref="N696:N697"/>
    <mergeCell ref="O696:O697"/>
    <mergeCell ref="P696:P697"/>
    <mergeCell ref="Q696:Q697"/>
    <mergeCell ref="R696:R697"/>
    <mergeCell ref="S696:S697"/>
    <mergeCell ref="T693:T694"/>
    <mergeCell ref="C695:G695"/>
    <mergeCell ref="A696:A697"/>
    <mergeCell ref="B696:B697"/>
    <mergeCell ref="C696:C697"/>
    <mergeCell ref="H696:H697"/>
    <mergeCell ref="I696:I697"/>
    <mergeCell ref="J696:J697"/>
    <mergeCell ref="K696:K697"/>
    <mergeCell ref="L696:L697"/>
    <mergeCell ref="N693:N694"/>
    <mergeCell ref="O693:O694"/>
    <mergeCell ref="P693:P694"/>
    <mergeCell ref="Q693:Q694"/>
    <mergeCell ref="R693:R694"/>
    <mergeCell ref="S693:S694"/>
    <mergeCell ref="L702:L703"/>
    <mergeCell ref="M702:M703"/>
    <mergeCell ref="S699:S700"/>
    <mergeCell ref="T699:T700"/>
    <mergeCell ref="C701:G701"/>
    <mergeCell ref="A702:A703"/>
    <mergeCell ref="B702:B703"/>
    <mergeCell ref="C702:C703"/>
    <mergeCell ref="D702:D703"/>
    <mergeCell ref="E702:E703"/>
    <mergeCell ref="F702:F703"/>
    <mergeCell ref="G702:G703"/>
    <mergeCell ref="M699:M700"/>
    <mergeCell ref="N699:N700"/>
    <mergeCell ref="O699:O700"/>
    <mergeCell ref="P699:P700"/>
    <mergeCell ref="Q699:Q700"/>
    <mergeCell ref="R699:R700"/>
    <mergeCell ref="O705:O706"/>
    <mergeCell ref="P705:P706"/>
    <mergeCell ref="Q705:Q706"/>
    <mergeCell ref="R705:R706"/>
    <mergeCell ref="S705:S706"/>
    <mergeCell ref="T705:T706"/>
    <mergeCell ref="I705:I706"/>
    <mergeCell ref="J705:J706"/>
    <mergeCell ref="K705:K706"/>
    <mergeCell ref="L705:L706"/>
    <mergeCell ref="M705:M706"/>
    <mergeCell ref="N705:N706"/>
    <mergeCell ref="T702:T703"/>
    <mergeCell ref="C704:G704"/>
    <mergeCell ref="A705:A706"/>
    <mergeCell ref="B705:B706"/>
    <mergeCell ref="C705:C706"/>
    <mergeCell ref="D705:D706"/>
    <mergeCell ref="E705:E706"/>
    <mergeCell ref="F705:F706"/>
    <mergeCell ref="G705:G706"/>
    <mergeCell ref="H705:H706"/>
    <mergeCell ref="N702:N703"/>
    <mergeCell ref="O702:O703"/>
    <mergeCell ref="P702:P703"/>
    <mergeCell ref="Q702:Q703"/>
    <mergeCell ref="R702:R703"/>
    <mergeCell ref="S702:S703"/>
    <mergeCell ref="H702:H703"/>
    <mergeCell ref="I702:I703"/>
    <mergeCell ref="J702:J703"/>
    <mergeCell ref="K702:K703"/>
    <mergeCell ref="P708:P709"/>
    <mergeCell ref="Q708:Q709"/>
    <mergeCell ref="R708:R709"/>
    <mergeCell ref="S708:S709"/>
    <mergeCell ref="T708:T709"/>
    <mergeCell ref="C710:G710"/>
    <mergeCell ref="J708:J709"/>
    <mergeCell ref="K708:K709"/>
    <mergeCell ref="L708:L709"/>
    <mergeCell ref="M708:M709"/>
    <mergeCell ref="N708:N709"/>
    <mergeCell ref="O708:O709"/>
    <mergeCell ref="C707:G707"/>
    <mergeCell ref="A708:A709"/>
    <mergeCell ref="B708:B709"/>
    <mergeCell ref="C708:C709"/>
    <mergeCell ref="H708:H709"/>
    <mergeCell ref="I708:I709"/>
    <mergeCell ref="Q711:Q712"/>
    <mergeCell ref="R711:R712"/>
    <mergeCell ref="S711:S712"/>
    <mergeCell ref="T711:T712"/>
    <mergeCell ref="A713:B713"/>
    <mergeCell ref="C713:G713"/>
    <mergeCell ref="K711:K712"/>
    <mergeCell ref="L711:L712"/>
    <mergeCell ref="M711:M712"/>
    <mergeCell ref="N711:N712"/>
    <mergeCell ref="O711:O712"/>
    <mergeCell ref="P711:P712"/>
    <mergeCell ref="A711:A712"/>
    <mergeCell ref="B711:B712"/>
    <mergeCell ref="C711:C712"/>
    <mergeCell ref="H711:H712"/>
    <mergeCell ref="I711:I712"/>
    <mergeCell ref="J711:J712"/>
    <mergeCell ref="Q714:Q715"/>
    <mergeCell ref="R714:R715"/>
    <mergeCell ref="S714:S715"/>
    <mergeCell ref="T714:T715"/>
    <mergeCell ref="A716:B716"/>
    <mergeCell ref="C716:G716"/>
    <mergeCell ref="K714:K715"/>
    <mergeCell ref="L714:L715"/>
    <mergeCell ref="M714:M715"/>
    <mergeCell ref="N714:N715"/>
    <mergeCell ref="O714:O715"/>
    <mergeCell ref="P714:P715"/>
    <mergeCell ref="A714:A715"/>
    <mergeCell ref="B714:B715"/>
    <mergeCell ref="C714:C715"/>
    <mergeCell ref="H714:H715"/>
    <mergeCell ref="I714:I715"/>
    <mergeCell ref="J714:J715"/>
    <mergeCell ref="A721:B721"/>
    <mergeCell ref="C721:G721"/>
    <mergeCell ref="A722:A723"/>
    <mergeCell ref="B722:B723"/>
    <mergeCell ref="C722:C723"/>
    <mergeCell ref="H722:H723"/>
    <mergeCell ref="Q717:Q718"/>
    <mergeCell ref="R717:R718"/>
    <mergeCell ref="S717:S718"/>
    <mergeCell ref="T717:T718"/>
    <mergeCell ref="A719:B719"/>
    <mergeCell ref="C719:G719"/>
    <mergeCell ref="K717:K718"/>
    <mergeCell ref="L717:L718"/>
    <mergeCell ref="M717:M718"/>
    <mergeCell ref="N717:N718"/>
    <mergeCell ref="O717:O718"/>
    <mergeCell ref="P717:P718"/>
    <mergeCell ref="A717:A718"/>
    <mergeCell ref="B717:B718"/>
    <mergeCell ref="C717:C718"/>
    <mergeCell ref="H717:H718"/>
    <mergeCell ref="I717:I718"/>
    <mergeCell ref="J717:J718"/>
    <mergeCell ref="C725:C727"/>
    <mergeCell ref="H725:H727"/>
    <mergeCell ref="I725:I727"/>
    <mergeCell ref="J725:J727"/>
    <mergeCell ref="K725:K727"/>
    <mergeCell ref="L725:L727"/>
    <mergeCell ref="P722:P723"/>
    <mergeCell ref="Q722:Q723"/>
    <mergeCell ref="R722:R723"/>
    <mergeCell ref="S722:S723"/>
    <mergeCell ref="T722:T723"/>
    <mergeCell ref="A724:B724"/>
    <mergeCell ref="C724:G724"/>
    <mergeCell ref="M724:M725"/>
    <mergeCell ref="A725:A727"/>
    <mergeCell ref="B725:B727"/>
    <mergeCell ref="I722:I723"/>
    <mergeCell ref="J722:J723"/>
    <mergeCell ref="K722:K723"/>
    <mergeCell ref="L722:L723"/>
    <mergeCell ref="N722:N723"/>
    <mergeCell ref="O722:O723"/>
    <mergeCell ref="S729:S730"/>
    <mergeCell ref="T729:T730"/>
    <mergeCell ref="A731:B731"/>
    <mergeCell ref="C731:G731"/>
    <mergeCell ref="A732:A733"/>
    <mergeCell ref="B732:B733"/>
    <mergeCell ref="C732:C733"/>
    <mergeCell ref="H732:H733"/>
    <mergeCell ref="I732:I733"/>
    <mergeCell ref="J732:J733"/>
    <mergeCell ref="L729:L730"/>
    <mergeCell ref="N729:N730"/>
    <mergeCell ref="O729:O730"/>
    <mergeCell ref="P729:P730"/>
    <mergeCell ref="Q729:Q730"/>
    <mergeCell ref="R729:R730"/>
    <mergeCell ref="T725:T727"/>
    <mergeCell ref="A728:B728"/>
    <mergeCell ref="C728:G728"/>
    <mergeCell ref="A729:A730"/>
    <mergeCell ref="B729:B730"/>
    <mergeCell ref="C729:C730"/>
    <mergeCell ref="H729:H730"/>
    <mergeCell ref="I729:I730"/>
    <mergeCell ref="J729:J730"/>
    <mergeCell ref="K729:K730"/>
    <mergeCell ref="N725:N727"/>
    <mergeCell ref="O725:O727"/>
    <mergeCell ref="P725:P727"/>
    <mergeCell ref="Q725:Q727"/>
    <mergeCell ref="R725:R727"/>
    <mergeCell ref="S725:S727"/>
    <mergeCell ref="Q735:Q736"/>
    <mergeCell ref="R735:R736"/>
    <mergeCell ref="S735:S736"/>
    <mergeCell ref="T735:T736"/>
    <mergeCell ref="A737:B737"/>
    <mergeCell ref="C737:G737"/>
    <mergeCell ref="J735:J736"/>
    <mergeCell ref="K735:K736"/>
    <mergeCell ref="L735:L736"/>
    <mergeCell ref="N735:N736"/>
    <mergeCell ref="O735:O736"/>
    <mergeCell ref="P735:P736"/>
    <mergeCell ref="R732:R733"/>
    <mergeCell ref="S732:S733"/>
    <mergeCell ref="T732:T733"/>
    <mergeCell ref="A734:B734"/>
    <mergeCell ref="C734:G734"/>
    <mergeCell ref="A735:A736"/>
    <mergeCell ref="B735:B736"/>
    <mergeCell ref="C735:C736"/>
    <mergeCell ref="H735:H736"/>
    <mergeCell ref="I735:I736"/>
    <mergeCell ref="K732:K733"/>
    <mergeCell ref="L732:L733"/>
    <mergeCell ref="N732:N733"/>
    <mergeCell ref="O732:O733"/>
    <mergeCell ref="P732:P733"/>
    <mergeCell ref="Q732:Q733"/>
    <mergeCell ref="A742:B742"/>
    <mergeCell ref="C742:G742"/>
    <mergeCell ref="A743:A744"/>
    <mergeCell ref="B743:B744"/>
    <mergeCell ref="C743:C744"/>
    <mergeCell ref="H743:H744"/>
    <mergeCell ref="Q738:Q740"/>
    <mergeCell ref="R738:R740"/>
    <mergeCell ref="S738:S740"/>
    <mergeCell ref="T738:T740"/>
    <mergeCell ref="A741:B741"/>
    <mergeCell ref="C741:G741"/>
    <mergeCell ref="K738:K740"/>
    <mergeCell ref="L738:L740"/>
    <mergeCell ref="M738:M740"/>
    <mergeCell ref="N738:N740"/>
    <mergeCell ref="O738:O740"/>
    <mergeCell ref="P738:P740"/>
    <mergeCell ref="A738:A740"/>
    <mergeCell ref="B738:B740"/>
    <mergeCell ref="C738:C740"/>
    <mergeCell ref="H738:H740"/>
    <mergeCell ref="I738:I740"/>
    <mergeCell ref="J738:J740"/>
    <mergeCell ref="A745:B745"/>
    <mergeCell ref="C745:G745"/>
    <mergeCell ref="A746:A747"/>
    <mergeCell ref="B746:B747"/>
    <mergeCell ref="C746:C747"/>
    <mergeCell ref="H746:H747"/>
    <mergeCell ref="O743:O744"/>
    <mergeCell ref="P743:P744"/>
    <mergeCell ref="Q743:Q744"/>
    <mergeCell ref="R743:R744"/>
    <mergeCell ref="S743:S744"/>
    <mergeCell ref="T743:T744"/>
    <mergeCell ref="I743:I744"/>
    <mergeCell ref="J743:J744"/>
    <mergeCell ref="K743:K744"/>
    <mergeCell ref="L743:L744"/>
    <mergeCell ref="M743:M744"/>
    <mergeCell ref="N743:N744"/>
    <mergeCell ref="A748:B748"/>
    <mergeCell ref="C748:G748"/>
    <mergeCell ref="A749:A750"/>
    <mergeCell ref="B749:B750"/>
    <mergeCell ref="C749:C750"/>
    <mergeCell ref="H749:H750"/>
    <mergeCell ref="O746:O747"/>
    <mergeCell ref="P746:P747"/>
    <mergeCell ref="Q746:Q747"/>
    <mergeCell ref="R746:R747"/>
    <mergeCell ref="S746:S747"/>
    <mergeCell ref="T746:T747"/>
    <mergeCell ref="I746:I747"/>
    <mergeCell ref="J746:J747"/>
    <mergeCell ref="K746:K747"/>
    <mergeCell ref="L746:L747"/>
    <mergeCell ref="M746:M747"/>
    <mergeCell ref="N746:N747"/>
    <mergeCell ref="V749:V750"/>
    <mergeCell ref="A751:B751"/>
    <mergeCell ref="C751:G751"/>
    <mergeCell ref="M751:M753"/>
    <mergeCell ref="A752:A753"/>
    <mergeCell ref="B752:B753"/>
    <mergeCell ref="C752:C753"/>
    <mergeCell ref="H752:H753"/>
    <mergeCell ref="I752:I753"/>
    <mergeCell ref="J752:J753"/>
    <mergeCell ref="O749:O750"/>
    <mergeCell ref="P749:P750"/>
    <mergeCell ref="Q749:Q750"/>
    <mergeCell ref="R749:R750"/>
    <mergeCell ref="S749:S750"/>
    <mergeCell ref="T749:T750"/>
    <mergeCell ref="I749:I750"/>
    <mergeCell ref="J749:J750"/>
    <mergeCell ref="K749:K750"/>
    <mergeCell ref="L749:L750"/>
    <mergeCell ref="M749:M750"/>
    <mergeCell ref="N749:N750"/>
    <mergeCell ref="Q755:Q757"/>
    <mergeCell ref="R755:R757"/>
    <mergeCell ref="S755:S757"/>
    <mergeCell ref="T755:T757"/>
    <mergeCell ref="A758:B758"/>
    <mergeCell ref="C758:G758"/>
    <mergeCell ref="J755:J757"/>
    <mergeCell ref="K755:K757"/>
    <mergeCell ref="L755:L757"/>
    <mergeCell ref="N755:N757"/>
    <mergeCell ref="O755:O757"/>
    <mergeCell ref="P755:P757"/>
    <mergeCell ref="R752:R753"/>
    <mergeCell ref="S752:S753"/>
    <mergeCell ref="T752:T753"/>
    <mergeCell ref="A754:B754"/>
    <mergeCell ref="C754:G754"/>
    <mergeCell ref="A755:A757"/>
    <mergeCell ref="B755:B757"/>
    <mergeCell ref="C755:C757"/>
    <mergeCell ref="H755:H757"/>
    <mergeCell ref="I755:I757"/>
    <mergeCell ref="K752:K753"/>
    <mergeCell ref="L752:L753"/>
    <mergeCell ref="N752:N753"/>
    <mergeCell ref="O752:O753"/>
    <mergeCell ref="P752:P753"/>
    <mergeCell ref="Q752:Q753"/>
    <mergeCell ref="S761:S762"/>
    <mergeCell ref="T761:T762"/>
    <mergeCell ref="A763:B763"/>
    <mergeCell ref="C763:G763"/>
    <mergeCell ref="M763:M764"/>
    <mergeCell ref="A765:B765"/>
    <mergeCell ref="C765:G765"/>
    <mergeCell ref="L761:L762"/>
    <mergeCell ref="N761:N762"/>
    <mergeCell ref="O761:O762"/>
    <mergeCell ref="P761:P762"/>
    <mergeCell ref="Q761:Q762"/>
    <mergeCell ref="R761:R762"/>
    <mergeCell ref="M759:M760"/>
    <mergeCell ref="A760:B760"/>
    <mergeCell ref="C760:G760"/>
    <mergeCell ref="A761:A762"/>
    <mergeCell ref="B761:B762"/>
    <mergeCell ref="C761:C762"/>
    <mergeCell ref="H761:H762"/>
    <mergeCell ref="I761:I762"/>
    <mergeCell ref="J761:J762"/>
    <mergeCell ref="K761:K762"/>
    <mergeCell ref="I769:I770"/>
    <mergeCell ref="J769:J770"/>
    <mergeCell ref="R766:R767"/>
    <mergeCell ref="S766:S767"/>
    <mergeCell ref="T766:T767"/>
    <mergeCell ref="M767:M768"/>
    <mergeCell ref="A768:B768"/>
    <mergeCell ref="C768:G768"/>
    <mergeCell ref="K766:K767"/>
    <mergeCell ref="L766:L767"/>
    <mergeCell ref="N766:N767"/>
    <mergeCell ref="O766:O767"/>
    <mergeCell ref="P766:P767"/>
    <mergeCell ref="Q766:Q767"/>
    <mergeCell ref="A766:A767"/>
    <mergeCell ref="B766:B767"/>
    <mergeCell ref="C766:C767"/>
    <mergeCell ref="H766:H767"/>
    <mergeCell ref="I766:I767"/>
    <mergeCell ref="J766:J767"/>
    <mergeCell ref="Q772:Q773"/>
    <mergeCell ref="R772:R773"/>
    <mergeCell ref="S772:S773"/>
    <mergeCell ref="T772:T773"/>
    <mergeCell ref="A774:B774"/>
    <mergeCell ref="C774:G774"/>
    <mergeCell ref="K772:K773"/>
    <mergeCell ref="L772:L773"/>
    <mergeCell ref="M772:M773"/>
    <mergeCell ref="N772:N773"/>
    <mergeCell ref="O772:O773"/>
    <mergeCell ref="P772:P773"/>
    <mergeCell ref="R769:R770"/>
    <mergeCell ref="S769:S770"/>
    <mergeCell ref="A771:B771"/>
    <mergeCell ref="C771:G771"/>
    <mergeCell ref="A772:A773"/>
    <mergeCell ref="B772:B773"/>
    <mergeCell ref="C772:C773"/>
    <mergeCell ref="H772:H773"/>
    <mergeCell ref="I772:I773"/>
    <mergeCell ref="J772:J773"/>
    <mergeCell ref="K769:K770"/>
    <mergeCell ref="L769:L770"/>
    <mergeCell ref="N769:N770"/>
    <mergeCell ref="O769:O770"/>
    <mergeCell ref="P769:P770"/>
    <mergeCell ref="Q769:Q770"/>
    <mergeCell ref="A769:A770"/>
    <mergeCell ref="B769:B770"/>
    <mergeCell ref="C769:C770"/>
    <mergeCell ref="H769:H770"/>
    <mergeCell ref="Q775:Q776"/>
    <mergeCell ref="R775:R776"/>
    <mergeCell ref="S775:S776"/>
    <mergeCell ref="T775:T776"/>
    <mergeCell ref="A777:B777"/>
    <mergeCell ref="C777:G777"/>
    <mergeCell ref="K775:K776"/>
    <mergeCell ref="L775:L776"/>
    <mergeCell ref="M775:M776"/>
    <mergeCell ref="N775:N776"/>
    <mergeCell ref="O775:O776"/>
    <mergeCell ref="P775:P776"/>
    <mergeCell ref="A775:A776"/>
    <mergeCell ref="B775:B776"/>
    <mergeCell ref="C775:C776"/>
    <mergeCell ref="H775:H776"/>
    <mergeCell ref="I775:I776"/>
    <mergeCell ref="J775:J776"/>
    <mergeCell ref="Q778:Q779"/>
    <mergeCell ref="R778:R779"/>
    <mergeCell ref="S778:S779"/>
    <mergeCell ref="A780:B780"/>
    <mergeCell ref="C780:G780"/>
    <mergeCell ref="M781:M782"/>
    <mergeCell ref="A782:B782"/>
    <mergeCell ref="C782:G782"/>
    <mergeCell ref="K778:K779"/>
    <mergeCell ref="L778:L779"/>
    <mergeCell ref="M778:M779"/>
    <mergeCell ref="N778:N779"/>
    <mergeCell ref="O778:O779"/>
    <mergeCell ref="P778:P779"/>
    <mergeCell ref="A778:A779"/>
    <mergeCell ref="B778:B779"/>
    <mergeCell ref="C778:C779"/>
    <mergeCell ref="H778:H779"/>
    <mergeCell ref="I778:I779"/>
    <mergeCell ref="J778:J779"/>
    <mergeCell ref="R783:R785"/>
    <mergeCell ref="S783:S785"/>
    <mergeCell ref="T783:T785"/>
    <mergeCell ref="M784:M785"/>
    <mergeCell ref="A786:B786"/>
    <mergeCell ref="C786:G786"/>
    <mergeCell ref="K783:K785"/>
    <mergeCell ref="L783:L785"/>
    <mergeCell ref="N783:N785"/>
    <mergeCell ref="O783:O785"/>
    <mergeCell ref="P783:P785"/>
    <mergeCell ref="Q783:Q785"/>
    <mergeCell ref="A783:A785"/>
    <mergeCell ref="B783:B785"/>
    <mergeCell ref="C783:C785"/>
    <mergeCell ref="H783:H785"/>
    <mergeCell ref="I783:I785"/>
    <mergeCell ref="J783:J785"/>
    <mergeCell ref="A792:B792"/>
    <mergeCell ref="C792:G792"/>
    <mergeCell ref="A794:B794"/>
    <mergeCell ref="C794:G794"/>
    <mergeCell ref="M794:M795"/>
    <mergeCell ref="A796:B796"/>
    <mergeCell ref="C796:D796"/>
    <mergeCell ref="Q787:Q789"/>
    <mergeCell ref="R787:R789"/>
    <mergeCell ref="S787:S789"/>
    <mergeCell ref="T787:T789"/>
    <mergeCell ref="C790:G790"/>
    <mergeCell ref="M791:M792"/>
    <mergeCell ref="K787:K789"/>
    <mergeCell ref="L787:L789"/>
    <mergeCell ref="M787:M789"/>
    <mergeCell ref="N787:N789"/>
    <mergeCell ref="O787:O789"/>
    <mergeCell ref="P787:P789"/>
    <mergeCell ref="A787:A789"/>
    <mergeCell ref="B787:B789"/>
    <mergeCell ref="C787:C788"/>
    <mergeCell ref="H787:H788"/>
    <mergeCell ref="I787:I788"/>
    <mergeCell ref="J787:J788"/>
    <mergeCell ref="S797:S798"/>
    <mergeCell ref="T797:T798"/>
    <mergeCell ref="C799:G799"/>
    <mergeCell ref="U804:Z804"/>
    <mergeCell ref="A805:B805"/>
    <mergeCell ref="C805:D805"/>
    <mergeCell ref="U805:Y805"/>
    <mergeCell ref="M797:M798"/>
    <mergeCell ref="N797:N798"/>
    <mergeCell ref="O797:O798"/>
    <mergeCell ref="P797:P798"/>
    <mergeCell ref="Q797:Q798"/>
    <mergeCell ref="R797:R798"/>
    <mergeCell ref="G797:G798"/>
    <mergeCell ref="H797:H798"/>
    <mergeCell ref="I797:I798"/>
    <mergeCell ref="J797:J798"/>
    <mergeCell ref="K797:K798"/>
    <mergeCell ref="L797:L798"/>
    <mergeCell ref="A797:A798"/>
    <mergeCell ref="B797:B798"/>
    <mergeCell ref="C797:C798"/>
    <mergeCell ref="D797:D798"/>
    <mergeCell ref="E797:E798"/>
    <mergeCell ref="F797:F798"/>
    <mergeCell ref="C812:G812"/>
    <mergeCell ref="C813:G813"/>
    <mergeCell ref="C814:G814"/>
    <mergeCell ref="C815:G815"/>
    <mergeCell ref="A816:A817"/>
    <mergeCell ref="B816:B817"/>
    <mergeCell ref="C816:C817"/>
    <mergeCell ref="R806:R807"/>
    <mergeCell ref="S806:S807"/>
    <mergeCell ref="T806:T807"/>
    <mergeCell ref="M807:M809"/>
    <mergeCell ref="A808:B815"/>
    <mergeCell ref="C808:G808"/>
    <mergeCell ref="C809:G809"/>
    <mergeCell ref="C810:G810"/>
    <mergeCell ref="C811:G811"/>
    <mergeCell ref="M811:M813"/>
    <mergeCell ref="K806:K807"/>
    <mergeCell ref="L806:L807"/>
    <mergeCell ref="N806:N807"/>
    <mergeCell ref="O806:O807"/>
    <mergeCell ref="P806:P807"/>
    <mergeCell ref="Q806:Q807"/>
    <mergeCell ref="A806:A807"/>
    <mergeCell ref="B806:B807"/>
    <mergeCell ref="C806:C807"/>
    <mergeCell ref="H806:H807"/>
    <mergeCell ref="I806:I807"/>
    <mergeCell ref="J806:J807"/>
    <mergeCell ref="T816:T817"/>
    <mergeCell ref="C824:G824"/>
    <mergeCell ref="C826:G826"/>
    <mergeCell ref="A829:B829"/>
    <mergeCell ref="C829:G829"/>
    <mergeCell ref="A830:B830"/>
    <mergeCell ref="C830:G830"/>
    <mergeCell ref="C818:G818"/>
    <mergeCell ref="C819:G819"/>
    <mergeCell ref="C820:G820"/>
    <mergeCell ref="C821:G821"/>
    <mergeCell ref="C822:G822"/>
    <mergeCell ref="N816:N817"/>
    <mergeCell ref="O816:O817"/>
    <mergeCell ref="P816:P817"/>
    <mergeCell ref="Q816:Q817"/>
    <mergeCell ref="R816:R817"/>
    <mergeCell ref="S816:S817"/>
    <mergeCell ref="H816:H817"/>
    <mergeCell ref="I816:I817"/>
    <mergeCell ref="J816:J817"/>
    <mergeCell ref="K816:K817"/>
    <mergeCell ref="L816:L817"/>
    <mergeCell ref="M816:M817"/>
    <mergeCell ref="T853:T855"/>
    <mergeCell ref="A837:B837"/>
    <mergeCell ref="C837:G837"/>
    <mergeCell ref="A839:B839"/>
    <mergeCell ref="C839:G839"/>
    <mergeCell ref="A840:A843"/>
    <mergeCell ref="B840:B843"/>
    <mergeCell ref="C840:C843"/>
    <mergeCell ref="D840:D842"/>
    <mergeCell ref="E840:E842"/>
    <mergeCell ref="F840:F842"/>
    <mergeCell ref="M831:M832"/>
    <mergeCell ref="A832:B833"/>
    <mergeCell ref="C832:G832"/>
    <mergeCell ref="C833:G833"/>
    <mergeCell ref="A835:B835"/>
    <mergeCell ref="C835:G835"/>
    <mergeCell ref="S840:S843"/>
    <mergeCell ref="T840:T843"/>
    <mergeCell ref="M843:M844"/>
    <mergeCell ref="A844:B844"/>
    <mergeCell ref="C844:G844"/>
    <mergeCell ref="C846:G846"/>
    <mergeCell ref="M840:M841"/>
    <mergeCell ref="N840:N843"/>
    <mergeCell ref="O840:O843"/>
    <mergeCell ref="P840:P843"/>
    <mergeCell ref="Q840:Q843"/>
    <mergeCell ref="R840:R843"/>
    <mergeCell ref="G840:G842"/>
    <mergeCell ref="H840:H843"/>
    <mergeCell ref="I840:I843"/>
    <mergeCell ref="J840:J843"/>
    <mergeCell ref="K840:K843"/>
    <mergeCell ref="L840:L843"/>
    <mergeCell ref="N853:N855"/>
    <mergeCell ref="O853:O855"/>
    <mergeCell ref="P853:P855"/>
    <mergeCell ref="Q853:Q855"/>
    <mergeCell ref="R853:R855"/>
    <mergeCell ref="S853:S855"/>
    <mergeCell ref="H853:H855"/>
    <mergeCell ref="I853:I855"/>
    <mergeCell ref="J853:J855"/>
    <mergeCell ref="K853:K855"/>
    <mergeCell ref="L853:L855"/>
    <mergeCell ref="M853:M855"/>
    <mergeCell ref="C848:G848"/>
    <mergeCell ref="C850:G850"/>
    <mergeCell ref="C852:G852"/>
    <mergeCell ref="A853:A855"/>
    <mergeCell ref="B853:B855"/>
    <mergeCell ref="C853:C855"/>
    <mergeCell ref="D853:D854"/>
    <mergeCell ref="E853:E854"/>
    <mergeCell ref="F853:F854"/>
    <mergeCell ref="G853:G854"/>
    <mergeCell ref="J861:J862"/>
    <mergeCell ref="K861:K862"/>
    <mergeCell ref="L861:L862"/>
    <mergeCell ref="A861:A862"/>
    <mergeCell ref="B861:B862"/>
    <mergeCell ref="C861:C862"/>
    <mergeCell ref="D861:D862"/>
    <mergeCell ref="E861:E862"/>
    <mergeCell ref="F861:F862"/>
    <mergeCell ref="R865:R866"/>
    <mergeCell ref="S865:S866"/>
    <mergeCell ref="T865:T866"/>
    <mergeCell ref="A856:B856"/>
    <mergeCell ref="C856:G856"/>
    <mergeCell ref="C857:L857"/>
    <mergeCell ref="A859:B860"/>
    <mergeCell ref="C859:G859"/>
    <mergeCell ref="C860:G860"/>
    <mergeCell ref="L865:L866"/>
    <mergeCell ref="M865:M866"/>
    <mergeCell ref="N865:N866"/>
    <mergeCell ref="O865:O866"/>
    <mergeCell ref="P865:P866"/>
    <mergeCell ref="Q865:Q866"/>
    <mergeCell ref="F865:F866"/>
    <mergeCell ref="G865:G866"/>
    <mergeCell ref="H865:H866"/>
    <mergeCell ref="I865:I866"/>
    <mergeCell ref="J865:J866"/>
    <mergeCell ref="K865:K866"/>
    <mergeCell ref="Q869:Q870"/>
    <mergeCell ref="S861:S862"/>
    <mergeCell ref="T861:T862"/>
    <mergeCell ref="A863:B864"/>
    <mergeCell ref="C863:G863"/>
    <mergeCell ref="C864:G864"/>
    <mergeCell ref="A865:A866"/>
    <mergeCell ref="B865:B866"/>
    <mergeCell ref="C865:C866"/>
    <mergeCell ref="D865:D866"/>
    <mergeCell ref="E865:E866"/>
    <mergeCell ref="M861:M862"/>
    <mergeCell ref="N861:N862"/>
    <mergeCell ref="O861:O862"/>
    <mergeCell ref="P861:P862"/>
    <mergeCell ref="Q861:Q862"/>
    <mergeCell ref="R861:R862"/>
    <mergeCell ref="G861:G862"/>
    <mergeCell ref="H861:H862"/>
    <mergeCell ref="I861:I862"/>
    <mergeCell ref="S875:S876"/>
    <mergeCell ref="T875:T876"/>
    <mergeCell ref="R869:R870"/>
    <mergeCell ref="S869:S870"/>
    <mergeCell ref="T869:T870"/>
    <mergeCell ref="A871:B871"/>
    <mergeCell ref="C871:G871"/>
    <mergeCell ref="K869:K870"/>
    <mergeCell ref="L869:L870"/>
    <mergeCell ref="M869:M870"/>
    <mergeCell ref="N869:N870"/>
    <mergeCell ref="O869:O870"/>
    <mergeCell ref="P869:P870"/>
    <mergeCell ref="A869:A870"/>
    <mergeCell ref="B869:B870"/>
    <mergeCell ref="C869:C870"/>
    <mergeCell ref="H869:H870"/>
    <mergeCell ref="I869:I870"/>
    <mergeCell ref="J869:J870"/>
    <mergeCell ref="M875:M876"/>
    <mergeCell ref="N875:N876"/>
    <mergeCell ref="O875:O876"/>
    <mergeCell ref="P875:P876"/>
    <mergeCell ref="Q875:Q876"/>
    <mergeCell ref="R875:R876"/>
    <mergeCell ref="G875:G876"/>
    <mergeCell ref="H875:H876"/>
    <mergeCell ref="I875:I876"/>
    <mergeCell ref="J875:J876"/>
    <mergeCell ref="K875:K876"/>
    <mergeCell ref="L875:L876"/>
    <mergeCell ref="S872:S873"/>
    <mergeCell ref="T872:T873"/>
    <mergeCell ref="A874:B874"/>
    <mergeCell ref="C874:G874"/>
    <mergeCell ref="A875:A876"/>
    <mergeCell ref="B875:B876"/>
    <mergeCell ref="C875:C876"/>
    <mergeCell ref="D875:D876"/>
    <mergeCell ref="E875:E876"/>
    <mergeCell ref="F875:F876"/>
    <mergeCell ref="M872:M873"/>
    <mergeCell ref="N872:N873"/>
    <mergeCell ref="O872:O873"/>
    <mergeCell ref="P872:P873"/>
    <mergeCell ref="Q872:Q873"/>
    <mergeCell ref="R872:R873"/>
    <mergeCell ref="G872:G873"/>
    <mergeCell ref="H872:H873"/>
    <mergeCell ref="I872:I873"/>
    <mergeCell ref="J872:J873"/>
    <mergeCell ref="M878:M879"/>
    <mergeCell ref="A880:B880"/>
    <mergeCell ref="C880:G880"/>
    <mergeCell ref="A881:A882"/>
    <mergeCell ref="B881:B882"/>
    <mergeCell ref="C881:C882"/>
    <mergeCell ref="H881:H882"/>
    <mergeCell ref="I881:I882"/>
    <mergeCell ref="J881:J882"/>
    <mergeCell ref="K881:K882"/>
    <mergeCell ref="A877:B877"/>
    <mergeCell ref="C877:G877"/>
    <mergeCell ref="A878:A879"/>
    <mergeCell ref="B878:B879"/>
    <mergeCell ref="C878:C879"/>
    <mergeCell ref="H878:H879"/>
    <mergeCell ref="I878:I879"/>
    <mergeCell ref="J878:J879"/>
    <mergeCell ref="P884:P885"/>
    <mergeCell ref="Q884:Q885"/>
    <mergeCell ref="R884:R885"/>
    <mergeCell ref="S884:S885"/>
    <mergeCell ref="T884:T885"/>
    <mergeCell ref="C886:G886"/>
    <mergeCell ref="J884:J885"/>
    <mergeCell ref="K884:K885"/>
    <mergeCell ref="L884:L885"/>
    <mergeCell ref="M884:M885"/>
    <mergeCell ref="N884:N885"/>
    <mergeCell ref="O884:O885"/>
    <mergeCell ref="R881:R882"/>
    <mergeCell ref="S881:S882"/>
    <mergeCell ref="T881:T882"/>
    <mergeCell ref="C883:D883"/>
    <mergeCell ref="D887:D888"/>
    <mergeCell ref="E887:E888"/>
    <mergeCell ref="F887:F888"/>
    <mergeCell ref="G887:G888"/>
    <mergeCell ref="C884:C885"/>
    <mergeCell ref="H884:H885"/>
    <mergeCell ref="I884:I885"/>
    <mergeCell ref="L881:L882"/>
    <mergeCell ref="M881:M882"/>
    <mergeCell ref="N881:N882"/>
    <mergeCell ref="O881:O882"/>
    <mergeCell ref="P881:P882"/>
    <mergeCell ref="Q881:Q882"/>
    <mergeCell ref="P904:P905"/>
    <mergeCell ref="Q904:Q905"/>
    <mergeCell ref="R904:R905"/>
    <mergeCell ref="S904:S905"/>
    <mergeCell ref="T904:T905"/>
    <mergeCell ref="A906:B906"/>
    <mergeCell ref="C906:G906"/>
    <mergeCell ref="J904:J905"/>
    <mergeCell ref="K904:K905"/>
    <mergeCell ref="L904:L905"/>
    <mergeCell ref="M904:M905"/>
    <mergeCell ref="N904:N905"/>
    <mergeCell ref="O904:O905"/>
    <mergeCell ref="C903:G903"/>
    <mergeCell ref="A904:A905"/>
    <mergeCell ref="B904:B905"/>
    <mergeCell ref="C904:C905"/>
    <mergeCell ref="H904:H905"/>
    <mergeCell ref="I904:I905"/>
    <mergeCell ref="R914:R915"/>
    <mergeCell ref="S914:S915"/>
    <mergeCell ref="T914:T915"/>
    <mergeCell ref="C916:G916"/>
    <mergeCell ref="A917:A918"/>
    <mergeCell ref="B917:B918"/>
    <mergeCell ref="C917:C918"/>
    <mergeCell ref="H917:H918"/>
    <mergeCell ref="I917:I918"/>
    <mergeCell ref="J917:J918"/>
    <mergeCell ref="L914:L915"/>
    <mergeCell ref="M914:M915"/>
    <mergeCell ref="N914:N915"/>
    <mergeCell ref="O914:O915"/>
    <mergeCell ref="P914:P915"/>
    <mergeCell ref="Q914:Q915"/>
    <mergeCell ref="T911:T912"/>
    <mergeCell ref="A913:B913"/>
    <mergeCell ref="C913:G913"/>
    <mergeCell ref="A914:A915"/>
    <mergeCell ref="B914:B915"/>
    <mergeCell ref="C914:C915"/>
    <mergeCell ref="H914:H915"/>
    <mergeCell ref="I914:I915"/>
    <mergeCell ref="J914:J915"/>
    <mergeCell ref="K914:K915"/>
    <mergeCell ref="K911:K912"/>
    <mergeCell ref="L911:L912"/>
    <mergeCell ref="P911:P912"/>
    <mergeCell ref="Q911:Q912"/>
    <mergeCell ref="R911:R912"/>
    <mergeCell ref="S911:S912"/>
    <mergeCell ref="P920:P921"/>
    <mergeCell ref="Q920:Q921"/>
    <mergeCell ref="R920:R921"/>
    <mergeCell ref="S920:S921"/>
    <mergeCell ref="T920:T921"/>
    <mergeCell ref="A922:B922"/>
    <mergeCell ref="C922:G922"/>
    <mergeCell ref="J920:J921"/>
    <mergeCell ref="K920:K921"/>
    <mergeCell ref="L920:L921"/>
    <mergeCell ref="M920:M921"/>
    <mergeCell ref="N920:N921"/>
    <mergeCell ref="O920:O921"/>
    <mergeCell ref="Q917:Q918"/>
    <mergeCell ref="R917:R918"/>
    <mergeCell ref="S917:S918"/>
    <mergeCell ref="T917:T918"/>
    <mergeCell ref="C919:G919"/>
    <mergeCell ref="A920:A921"/>
    <mergeCell ref="B920:B921"/>
    <mergeCell ref="C920:C921"/>
    <mergeCell ref="H920:H921"/>
    <mergeCell ref="I920:I921"/>
    <mergeCell ref="K917:K918"/>
    <mergeCell ref="L917:L918"/>
    <mergeCell ref="M917:M918"/>
    <mergeCell ref="N917:N918"/>
    <mergeCell ref="O917:O918"/>
    <mergeCell ref="P917:P918"/>
    <mergeCell ref="Q923:Q924"/>
    <mergeCell ref="R923:R924"/>
    <mergeCell ref="S923:S924"/>
    <mergeCell ref="T923:T924"/>
    <mergeCell ref="A925:B925"/>
    <mergeCell ref="C925:G925"/>
    <mergeCell ref="K923:K924"/>
    <mergeCell ref="L923:L924"/>
    <mergeCell ref="M923:M924"/>
    <mergeCell ref="N923:N924"/>
    <mergeCell ref="O923:O924"/>
    <mergeCell ref="P923:P924"/>
    <mergeCell ref="A923:A924"/>
    <mergeCell ref="B923:B924"/>
    <mergeCell ref="C923:C924"/>
    <mergeCell ref="H923:H924"/>
    <mergeCell ref="I923:I924"/>
    <mergeCell ref="J923:J924"/>
    <mergeCell ref="Q926:Q927"/>
    <mergeCell ref="R926:R927"/>
    <mergeCell ref="S926:S927"/>
    <mergeCell ref="T926:T927"/>
    <mergeCell ref="A928:B928"/>
    <mergeCell ref="C928:G928"/>
    <mergeCell ref="K926:K927"/>
    <mergeCell ref="L926:L927"/>
    <mergeCell ref="M926:M927"/>
    <mergeCell ref="N926:N927"/>
    <mergeCell ref="O926:O927"/>
    <mergeCell ref="P926:P927"/>
    <mergeCell ref="A926:A927"/>
    <mergeCell ref="B926:B927"/>
    <mergeCell ref="C926:C927"/>
    <mergeCell ref="H926:H927"/>
    <mergeCell ref="I926:I927"/>
    <mergeCell ref="J926:J927"/>
    <mergeCell ref="Q929:Q931"/>
    <mergeCell ref="R929:R931"/>
    <mergeCell ref="S929:S931"/>
    <mergeCell ref="T929:T931"/>
    <mergeCell ref="A932:B932"/>
    <mergeCell ref="C932:G932"/>
    <mergeCell ref="K929:K931"/>
    <mergeCell ref="L929:L931"/>
    <mergeCell ref="M929:M931"/>
    <mergeCell ref="N929:N931"/>
    <mergeCell ref="O929:O931"/>
    <mergeCell ref="P929:P931"/>
    <mergeCell ref="A929:A931"/>
    <mergeCell ref="B929:B931"/>
    <mergeCell ref="C929:C931"/>
    <mergeCell ref="H929:H931"/>
    <mergeCell ref="I929:I931"/>
    <mergeCell ref="J929:J931"/>
    <mergeCell ref="Q933:Q935"/>
    <mergeCell ref="R933:R935"/>
    <mergeCell ref="S933:S935"/>
    <mergeCell ref="T933:T935"/>
    <mergeCell ref="A936:B936"/>
    <mergeCell ref="C936:G936"/>
    <mergeCell ref="K933:K935"/>
    <mergeCell ref="L933:L935"/>
    <mergeCell ref="M933:M935"/>
    <mergeCell ref="N933:N935"/>
    <mergeCell ref="O933:O935"/>
    <mergeCell ref="P933:P935"/>
    <mergeCell ref="A933:A935"/>
    <mergeCell ref="B933:B935"/>
    <mergeCell ref="C933:C935"/>
    <mergeCell ref="H933:H935"/>
    <mergeCell ref="I933:I935"/>
    <mergeCell ref="J933:J935"/>
    <mergeCell ref="S944:S946"/>
    <mergeCell ref="T944:T946"/>
    <mergeCell ref="A947:B947"/>
    <mergeCell ref="C947:G947"/>
    <mergeCell ref="C951:G951"/>
    <mergeCell ref="M944:M946"/>
    <mergeCell ref="N944:N946"/>
    <mergeCell ref="O944:O946"/>
    <mergeCell ref="P944:P946"/>
    <mergeCell ref="Q944:Q946"/>
    <mergeCell ref="R944:R946"/>
    <mergeCell ref="C943:L943"/>
    <mergeCell ref="A944:A946"/>
    <mergeCell ref="B944:B946"/>
    <mergeCell ref="C944:C946"/>
    <mergeCell ref="H944:H946"/>
    <mergeCell ref="I944:I946"/>
    <mergeCell ref="J944:J946"/>
    <mergeCell ref="K944:K946"/>
    <mergeCell ref="L944:L946"/>
    <mergeCell ref="C948:C950"/>
    <mergeCell ref="Q956:Q957"/>
    <mergeCell ref="R956:R957"/>
    <mergeCell ref="S956:S957"/>
    <mergeCell ref="T956:T957"/>
    <mergeCell ref="A958:B958"/>
    <mergeCell ref="C958:G958"/>
    <mergeCell ref="K956:K957"/>
    <mergeCell ref="L956:L957"/>
    <mergeCell ref="M956:M957"/>
    <mergeCell ref="N956:N957"/>
    <mergeCell ref="O956:O957"/>
    <mergeCell ref="P956:P957"/>
    <mergeCell ref="S953:S954"/>
    <mergeCell ref="T953:T954"/>
    <mergeCell ref="A955:B955"/>
    <mergeCell ref="C955:G955"/>
    <mergeCell ref="A956:A957"/>
    <mergeCell ref="B956:B957"/>
    <mergeCell ref="C956:C957"/>
    <mergeCell ref="H956:H957"/>
    <mergeCell ref="I956:I957"/>
    <mergeCell ref="J956:J957"/>
    <mergeCell ref="M953:M954"/>
    <mergeCell ref="N953:N954"/>
    <mergeCell ref="O953:O954"/>
    <mergeCell ref="P953:P954"/>
    <mergeCell ref="Q953:Q954"/>
    <mergeCell ref="R953:R954"/>
    <mergeCell ref="A953:A954"/>
    <mergeCell ref="B953:B954"/>
    <mergeCell ref="C953:C954"/>
    <mergeCell ref="H953:H954"/>
    <mergeCell ref="Q959:Q960"/>
    <mergeCell ref="R959:R960"/>
    <mergeCell ref="S959:S960"/>
    <mergeCell ref="T959:T960"/>
    <mergeCell ref="A961:B961"/>
    <mergeCell ref="C961:G961"/>
    <mergeCell ref="K959:K960"/>
    <mergeCell ref="L959:L960"/>
    <mergeCell ref="M959:M960"/>
    <mergeCell ref="N959:N960"/>
    <mergeCell ref="O959:O960"/>
    <mergeCell ref="P959:P960"/>
    <mergeCell ref="A959:A960"/>
    <mergeCell ref="B959:B960"/>
    <mergeCell ref="C959:C960"/>
    <mergeCell ref="H959:H960"/>
    <mergeCell ref="I959:I960"/>
    <mergeCell ref="J959:J960"/>
    <mergeCell ref="Q962:Q963"/>
    <mergeCell ref="R962:R963"/>
    <mergeCell ref="S962:S963"/>
    <mergeCell ref="T962:T963"/>
    <mergeCell ref="A964:B964"/>
    <mergeCell ref="C964:G964"/>
    <mergeCell ref="K962:K963"/>
    <mergeCell ref="L962:L963"/>
    <mergeCell ref="M962:M963"/>
    <mergeCell ref="N962:N963"/>
    <mergeCell ref="O962:O963"/>
    <mergeCell ref="P962:P963"/>
    <mergeCell ref="A962:A963"/>
    <mergeCell ref="B962:B963"/>
    <mergeCell ref="C962:C963"/>
    <mergeCell ref="H962:H963"/>
    <mergeCell ref="I962:I963"/>
    <mergeCell ref="J962:J963"/>
    <mergeCell ref="Q965:Q966"/>
    <mergeCell ref="R965:R966"/>
    <mergeCell ref="S965:S966"/>
    <mergeCell ref="T965:T966"/>
    <mergeCell ref="A967:B967"/>
    <mergeCell ref="C967:G967"/>
    <mergeCell ref="K965:K966"/>
    <mergeCell ref="L965:L966"/>
    <mergeCell ref="M965:M966"/>
    <mergeCell ref="N965:N966"/>
    <mergeCell ref="O965:O966"/>
    <mergeCell ref="P965:P966"/>
    <mergeCell ref="A965:A966"/>
    <mergeCell ref="B965:B966"/>
    <mergeCell ref="C965:C966"/>
    <mergeCell ref="H965:H966"/>
    <mergeCell ref="I965:I966"/>
    <mergeCell ref="J965:J966"/>
    <mergeCell ref="M973:M974"/>
    <mergeCell ref="A972:B972"/>
    <mergeCell ref="C972:G972"/>
    <mergeCell ref="A973:A974"/>
    <mergeCell ref="B973:B974"/>
    <mergeCell ref="C973:C974"/>
    <mergeCell ref="D973:D974"/>
    <mergeCell ref="Q968:Q969"/>
    <mergeCell ref="R968:R969"/>
    <mergeCell ref="S968:S969"/>
    <mergeCell ref="T968:T969"/>
    <mergeCell ref="A970:B970"/>
    <mergeCell ref="C970:G970"/>
    <mergeCell ref="K968:K969"/>
    <mergeCell ref="L968:L969"/>
    <mergeCell ref="M968:M969"/>
    <mergeCell ref="N968:N969"/>
    <mergeCell ref="O968:O969"/>
    <mergeCell ref="P968:P969"/>
    <mergeCell ref="A968:A969"/>
    <mergeCell ref="B968:B969"/>
    <mergeCell ref="C968:C969"/>
    <mergeCell ref="H968:H969"/>
    <mergeCell ref="I968:I969"/>
    <mergeCell ref="J968:J969"/>
    <mergeCell ref="R976:R977"/>
    <mergeCell ref="S976:S977"/>
    <mergeCell ref="T976:T977"/>
    <mergeCell ref="A978:B978"/>
    <mergeCell ref="C978:G978"/>
    <mergeCell ref="L976:L977"/>
    <mergeCell ref="M976:M977"/>
    <mergeCell ref="N976:N977"/>
    <mergeCell ref="O976:O977"/>
    <mergeCell ref="P976:P977"/>
    <mergeCell ref="Q976:Q977"/>
    <mergeCell ref="T973:T974"/>
    <mergeCell ref="A975:B975"/>
    <mergeCell ref="C975:G975"/>
    <mergeCell ref="A976:A977"/>
    <mergeCell ref="B976:B977"/>
    <mergeCell ref="C976:C977"/>
    <mergeCell ref="H976:H977"/>
    <mergeCell ref="I976:I977"/>
    <mergeCell ref="J976:J977"/>
    <mergeCell ref="K976:K977"/>
    <mergeCell ref="N973:N974"/>
    <mergeCell ref="O973:O974"/>
    <mergeCell ref="P973:P974"/>
    <mergeCell ref="Q973:Q974"/>
    <mergeCell ref="R973:R974"/>
    <mergeCell ref="S973:S974"/>
    <mergeCell ref="H973:H974"/>
    <mergeCell ref="I973:I974"/>
    <mergeCell ref="J973:J974"/>
    <mergeCell ref="K973:K974"/>
    <mergeCell ref="L973:L974"/>
    <mergeCell ref="H376:H377"/>
    <mergeCell ref="I376:I377"/>
    <mergeCell ref="A379:A380"/>
    <mergeCell ref="B379:B380"/>
    <mergeCell ref="C379:C380"/>
    <mergeCell ref="H379:H380"/>
    <mergeCell ref="C952:L952"/>
    <mergeCell ref="I953:I954"/>
    <mergeCell ref="J953:J954"/>
    <mergeCell ref="K953:K954"/>
    <mergeCell ref="L953:L954"/>
    <mergeCell ref="A938:B938"/>
    <mergeCell ref="C938:G938"/>
    <mergeCell ref="A940:B940"/>
    <mergeCell ref="C940:G940"/>
    <mergeCell ref="A942:B942"/>
    <mergeCell ref="C942:G942"/>
    <mergeCell ref="A908:B908"/>
    <mergeCell ref="C908:G908"/>
    <mergeCell ref="A910:B910"/>
    <mergeCell ref="C910:G910"/>
    <mergeCell ref="H887:H888"/>
    <mergeCell ref="I887:I888"/>
    <mergeCell ref="J887:J888"/>
    <mergeCell ref="B884:B885"/>
    <mergeCell ref="K872:K873"/>
    <mergeCell ref="L872:L873"/>
    <mergeCell ref="A872:A873"/>
    <mergeCell ref="B872:B873"/>
    <mergeCell ref="C872:C873"/>
    <mergeCell ref="D872:D873"/>
    <mergeCell ref="E872:E873"/>
    <mergeCell ref="R376:R377"/>
    <mergeCell ref="S376:S377"/>
    <mergeCell ref="T376:T377"/>
    <mergeCell ref="A378:B378"/>
    <mergeCell ref="C378:G378"/>
    <mergeCell ref="J376:J377"/>
    <mergeCell ref="K376:K377"/>
    <mergeCell ref="L376:L377"/>
    <mergeCell ref="M376:M377"/>
    <mergeCell ref="N376:N377"/>
    <mergeCell ref="O376:O377"/>
    <mergeCell ref="S493:S494"/>
    <mergeCell ref="T493:T494"/>
    <mergeCell ref="U493:U495"/>
    <mergeCell ref="A495:B495"/>
    <mergeCell ref="C495:G495"/>
    <mergeCell ref="K493:K494"/>
    <mergeCell ref="L493:L494"/>
    <mergeCell ref="M493:M494"/>
    <mergeCell ref="N493:N494"/>
    <mergeCell ref="O493:O494"/>
    <mergeCell ref="P493:P494"/>
    <mergeCell ref="A493:A494"/>
    <mergeCell ref="B493:B494"/>
    <mergeCell ref="C493:C494"/>
    <mergeCell ref="D493:D494"/>
    <mergeCell ref="E493:E494"/>
    <mergeCell ref="F493:F494"/>
    <mergeCell ref="A480:B489"/>
    <mergeCell ref="C472:G472"/>
    <mergeCell ref="C473:G473"/>
    <mergeCell ref="C474:G474"/>
    <mergeCell ref="U496:U498"/>
    <mergeCell ref="A498:B498"/>
    <mergeCell ref="C498:G498"/>
    <mergeCell ref="A499:A500"/>
    <mergeCell ref="B499:B500"/>
    <mergeCell ref="C499:C500"/>
    <mergeCell ref="D499:D500"/>
    <mergeCell ref="H499:H500"/>
    <mergeCell ref="M496:M497"/>
    <mergeCell ref="N496:N497"/>
    <mergeCell ref="O496:O497"/>
    <mergeCell ref="P496:P497"/>
    <mergeCell ref="Q496:Q497"/>
    <mergeCell ref="R496:R497"/>
    <mergeCell ref="G496:G497"/>
    <mergeCell ref="H496:H497"/>
    <mergeCell ref="I496:I497"/>
    <mergeCell ref="J496:J497"/>
    <mergeCell ref="K496:K497"/>
    <mergeCell ref="L496:L497"/>
    <mergeCell ref="A496:A497"/>
    <mergeCell ref="B496:B497"/>
    <mergeCell ref="C496:C497"/>
    <mergeCell ref="D496:D497"/>
    <mergeCell ref="E496:E497"/>
    <mergeCell ref="F496:F497"/>
    <mergeCell ref="J499:J500"/>
    <mergeCell ref="K499:K500"/>
    <mergeCell ref="L499:L500"/>
    <mergeCell ref="M499:M500"/>
    <mergeCell ref="N499:N500"/>
    <mergeCell ref="S496:S497"/>
    <mergeCell ref="T496:T497"/>
    <mergeCell ref="Q892:Q893"/>
    <mergeCell ref="R892:R893"/>
    <mergeCell ref="S892:S893"/>
    <mergeCell ref="T892:T893"/>
    <mergeCell ref="A894:B894"/>
    <mergeCell ref="C894:G894"/>
    <mergeCell ref="A892:A893"/>
    <mergeCell ref="B892:B893"/>
    <mergeCell ref="C892:C893"/>
    <mergeCell ref="K892:K893"/>
    <mergeCell ref="L892:L893"/>
    <mergeCell ref="P892:P893"/>
    <mergeCell ref="Q887:Q888"/>
    <mergeCell ref="R887:R888"/>
    <mergeCell ref="S887:S888"/>
    <mergeCell ref="T887:T888"/>
    <mergeCell ref="C889:G889"/>
    <mergeCell ref="C891:G891"/>
    <mergeCell ref="K887:K888"/>
    <mergeCell ref="L887:L888"/>
    <mergeCell ref="M887:M888"/>
    <mergeCell ref="N887:N888"/>
    <mergeCell ref="O887:O888"/>
    <mergeCell ref="P887:P888"/>
    <mergeCell ref="A887:A888"/>
    <mergeCell ref="A670:A671"/>
    <mergeCell ref="B670:B671"/>
    <mergeCell ref="C670:C671"/>
    <mergeCell ref="H670:H671"/>
    <mergeCell ref="I670:I671"/>
    <mergeCell ref="J670:J671"/>
    <mergeCell ref="Q493:Q494"/>
    <mergeCell ref="R493:R494"/>
    <mergeCell ref="P379:P380"/>
    <mergeCell ref="Q379:Q380"/>
    <mergeCell ref="R379:R380"/>
    <mergeCell ref="Q664:Q665"/>
    <mergeCell ref="R664:R665"/>
    <mergeCell ref="Q658:Q659"/>
    <mergeCell ref="R658:R659"/>
    <mergeCell ref="H649:H650"/>
    <mergeCell ref="I649:I650"/>
    <mergeCell ref="J649:J650"/>
    <mergeCell ref="C639:G639"/>
    <mergeCell ref="A641:B641"/>
    <mergeCell ref="C641:G641"/>
    <mergeCell ref="O499:O500"/>
    <mergeCell ref="P499:P500"/>
    <mergeCell ref="Q499:Q500"/>
    <mergeCell ref="R499:R500"/>
    <mergeCell ref="I499:I500"/>
    <mergeCell ref="K649:K650"/>
    <mergeCell ref="L649:L650"/>
    <mergeCell ref="M649:M650"/>
    <mergeCell ref="A646:B646"/>
    <mergeCell ref="C646:G646"/>
    <mergeCell ref="A648:B648"/>
    <mergeCell ref="C648:G648"/>
    <mergeCell ref="A649:A650"/>
    <mergeCell ref="B649:B650"/>
    <mergeCell ref="C649:C650"/>
    <mergeCell ref="O644:O645"/>
    <mergeCell ref="P644:P645"/>
    <mergeCell ref="R355:R356"/>
    <mergeCell ref="S355:S356"/>
    <mergeCell ref="T355:T356"/>
    <mergeCell ref="C357:G357"/>
    <mergeCell ref="D355:D356"/>
    <mergeCell ref="E355:E356"/>
    <mergeCell ref="F355:F356"/>
    <mergeCell ref="G355:G356"/>
    <mergeCell ref="L355:L356"/>
    <mergeCell ref="M355:M356"/>
    <mergeCell ref="N355:N356"/>
    <mergeCell ref="O355:O356"/>
    <mergeCell ref="P355:P356"/>
    <mergeCell ref="Q355:Q356"/>
    <mergeCell ref="S670:S671"/>
    <mergeCell ref="T670:T671"/>
    <mergeCell ref="A672:B672"/>
    <mergeCell ref="C672:G672"/>
    <mergeCell ref="A355:A356"/>
    <mergeCell ref="B355:B356"/>
    <mergeCell ref="C355:C356"/>
    <mergeCell ref="H355:H356"/>
    <mergeCell ref="I355:I356"/>
    <mergeCell ref="J355:J356"/>
    <mergeCell ref="M670:M671"/>
    <mergeCell ref="N670:N671"/>
    <mergeCell ref="O670:O671"/>
    <mergeCell ref="P670:P671"/>
    <mergeCell ref="Q670:Q671"/>
    <mergeCell ref="R670:R671"/>
    <mergeCell ref="S499:S500"/>
    <mergeCell ref="T499:T500"/>
    <mergeCell ref="A895:A896"/>
    <mergeCell ref="B895:B896"/>
    <mergeCell ref="C895:C896"/>
    <mergeCell ref="C901:G901"/>
    <mergeCell ref="C899:G899"/>
    <mergeCell ref="A245:B245"/>
    <mergeCell ref="C245:G245"/>
    <mergeCell ref="A253:B253"/>
    <mergeCell ref="C253:G253"/>
    <mergeCell ref="A801:B801"/>
    <mergeCell ref="C801:G801"/>
    <mergeCell ref="A803:B803"/>
    <mergeCell ref="C803:G803"/>
    <mergeCell ref="C897:G897"/>
    <mergeCell ref="A911:A912"/>
    <mergeCell ref="B911:B912"/>
    <mergeCell ref="C911:C912"/>
    <mergeCell ref="B887:B888"/>
    <mergeCell ref="C887:C888"/>
    <mergeCell ref="A883:B883"/>
    <mergeCell ref="A884:A885"/>
    <mergeCell ref="A501:B501"/>
    <mergeCell ref="C501:G501"/>
    <mergeCell ref="A376:A377"/>
    <mergeCell ref="B376:B377"/>
    <mergeCell ref="C376:C377"/>
    <mergeCell ref="F872:F873"/>
    <mergeCell ref="A867:B867"/>
    <mergeCell ref="C867:G867"/>
    <mergeCell ref="A868:B868"/>
    <mergeCell ref="C868:G868"/>
    <mergeCell ref="C823:G823"/>
    <mergeCell ref="B979:G979"/>
    <mergeCell ref="C980:L980"/>
    <mergeCell ref="C983:G983"/>
    <mergeCell ref="Q1028:Q1029"/>
    <mergeCell ref="R1028:R1029"/>
    <mergeCell ref="S1028:S1029"/>
    <mergeCell ref="T1028:T1029"/>
    <mergeCell ref="K1028:K1029"/>
    <mergeCell ref="L1028:L1029"/>
    <mergeCell ref="M1028:M1029"/>
    <mergeCell ref="N1028:N1029"/>
    <mergeCell ref="O1028:O1029"/>
    <mergeCell ref="P1028:P1029"/>
    <mergeCell ref="P1025:P1026"/>
    <mergeCell ref="Q1025:Q1026"/>
    <mergeCell ref="P1009:P1010"/>
    <mergeCell ref="Q1009:Q1010"/>
    <mergeCell ref="N1009:N1010"/>
    <mergeCell ref="O1009:O1010"/>
    <mergeCell ref="A1083:A1085"/>
    <mergeCell ref="B1083:B1085"/>
    <mergeCell ref="C1086:G1086"/>
    <mergeCell ref="A1087:A1088"/>
    <mergeCell ref="B1087:B1088"/>
    <mergeCell ref="C1087:C1088"/>
    <mergeCell ref="H1087:H1088"/>
    <mergeCell ref="I1087:I1088"/>
    <mergeCell ref="C1089:G1089"/>
    <mergeCell ref="A1090:A1091"/>
    <mergeCell ref="B1090:B1091"/>
    <mergeCell ref="R981:R982"/>
    <mergeCell ref="S981:S982"/>
    <mergeCell ref="T981:T982"/>
    <mergeCell ref="Q981:Q982"/>
    <mergeCell ref="L981:L982"/>
    <mergeCell ref="M981:M982"/>
    <mergeCell ref="N981:N982"/>
    <mergeCell ref="O981:O982"/>
    <mergeCell ref="P981:P982"/>
    <mergeCell ref="A981:A982"/>
    <mergeCell ref="B981:B982"/>
    <mergeCell ref="C981:C982"/>
    <mergeCell ref="J981:J982"/>
    <mergeCell ref="K981:K982"/>
    <mergeCell ref="H981:H982"/>
    <mergeCell ref="I981:I982"/>
    <mergeCell ref="D981:D982"/>
    <mergeCell ref="E981:E982"/>
    <mergeCell ref="F981:F982"/>
    <mergeCell ref="G981:G982"/>
    <mergeCell ref="T1031:T1032"/>
    <mergeCell ref="S1035:S1036"/>
    <mergeCell ref="N1031:N1032"/>
    <mergeCell ref="O1031:O1032"/>
    <mergeCell ref="H1031:H1032"/>
    <mergeCell ref="I1031:I1032"/>
    <mergeCell ref="J1053:J1054"/>
    <mergeCell ref="A1028:A1029"/>
    <mergeCell ref="B1028:B1029"/>
    <mergeCell ref="C1028:C1029"/>
    <mergeCell ref="H1028:H1029"/>
    <mergeCell ref="I1028:I1029"/>
    <mergeCell ref="J1028:J1029"/>
    <mergeCell ref="I1053:I1054"/>
    <mergeCell ref="A1053:A1055"/>
    <mergeCell ref="B1053:B1055"/>
    <mergeCell ref="J1031:J1032"/>
    <mergeCell ref="A1006:A1007"/>
    <mergeCell ref="B1006:B1007"/>
    <mergeCell ref="C1006:C1007"/>
    <mergeCell ref="A1008:B1008"/>
    <mergeCell ref="A1067:A1068"/>
    <mergeCell ref="B1067:B1068"/>
    <mergeCell ref="C1067:C1068"/>
    <mergeCell ref="A1069:B1069"/>
    <mergeCell ref="C1014:G1014"/>
    <mergeCell ref="A1012:A1013"/>
    <mergeCell ref="B1012:B1013"/>
    <mergeCell ref="C1020:G1020"/>
    <mergeCell ref="C1033:G1033"/>
    <mergeCell ref="C1034:G1034"/>
    <mergeCell ref="S1053:S1054"/>
    <mergeCell ref="T1053:T1054"/>
    <mergeCell ref="C1030:G1030"/>
    <mergeCell ref="M1053:M1054"/>
    <mergeCell ref="N1053:N1054"/>
    <mergeCell ref="O1053:O1054"/>
    <mergeCell ref="P1053:P1054"/>
    <mergeCell ref="Q1053:Q1054"/>
    <mergeCell ref="C1055:G1055"/>
    <mergeCell ref="Q1038:Q1039"/>
    <mergeCell ref="R1038:R1039"/>
    <mergeCell ref="S1038:S1039"/>
    <mergeCell ref="S1047:S1048"/>
    <mergeCell ref="Q1031:Q1032"/>
    <mergeCell ref="P1035:P1036"/>
    <mergeCell ref="Q1035:Q1036"/>
    <mergeCell ref="R1031:R1032"/>
    <mergeCell ref="S1031:S1032"/>
    <mergeCell ref="N1138:N1139"/>
    <mergeCell ref="O1138:O1139"/>
    <mergeCell ref="C1076:C1077"/>
    <mergeCell ref="C1078:G1078"/>
    <mergeCell ref="H1076:H1077"/>
    <mergeCell ref="P1135:P1136"/>
    <mergeCell ref="A1101:B1106"/>
    <mergeCell ref="P1073:P1074"/>
    <mergeCell ref="P1038:P1039"/>
    <mergeCell ref="A1038:A1039"/>
    <mergeCell ref="C1040:G1040"/>
    <mergeCell ref="A1040:B1040"/>
    <mergeCell ref="M1119:M1120"/>
    <mergeCell ref="K1123:K1124"/>
    <mergeCell ref="C1069:G1069"/>
    <mergeCell ref="N1041:N1042"/>
    <mergeCell ref="O1041:O1042"/>
    <mergeCell ref="P1059:P1060"/>
    <mergeCell ref="B1038:B1039"/>
    <mergeCell ref="I1056:I1057"/>
    <mergeCell ref="C1058:G1058"/>
    <mergeCell ref="J1056:J1057"/>
    <mergeCell ref="A1076:A1077"/>
    <mergeCell ref="B1076:B1077"/>
    <mergeCell ref="I1076:I1077"/>
    <mergeCell ref="A1079:A1081"/>
    <mergeCell ref="B1079:B1081"/>
    <mergeCell ref="C1079:C1081"/>
    <mergeCell ref="M1079:M1081"/>
    <mergeCell ref="C1122:G1122"/>
    <mergeCell ref="C1053:C1054"/>
    <mergeCell ref="H1053:H1054"/>
    <mergeCell ref="A1072:B1072"/>
    <mergeCell ref="C1072:G1072"/>
    <mergeCell ref="S1067:S1068"/>
    <mergeCell ref="L1067:L1068"/>
    <mergeCell ref="M1067:M1068"/>
    <mergeCell ref="N1067:N1068"/>
    <mergeCell ref="S1073:S1074"/>
    <mergeCell ref="Q1073:Q1074"/>
    <mergeCell ref="R1073:R1074"/>
    <mergeCell ref="Q1067:Q1068"/>
    <mergeCell ref="O1070:O1071"/>
    <mergeCell ref="P1070:P1071"/>
    <mergeCell ref="T1073:T1074"/>
    <mergeCell ref="P1079:P1081"/>
    <mergeCell ref="Q1079:Q1081"/>
    <mergeCell ref="P1083:P1085"/>
    <mergeCell ref="P1087:P1088"/>
    <mergeCell ref="Q1083:Q1085"/>
    <mergeCell ref="R1079:R1081"/>
    <mergeCell ref="S1087:S1088"/>
    <mergeCell ref="R1083:R1085"/>
    <mergeCell ref="S1083:S1085"/>
    <mergeCell ref="R1076:R1077"/>
    <mergeCell ref="S1076:S1077"/>
    <mergeCell ref="T1076:T1077"/>
    <mergeCell ref="P1076:P1077"/>
    <mergeCell ref="Q1076:Q1077"/>
    <mergeCell ref="S1079:S1081"/>
    <mergeCell ref="T1079:T1081"/>
    <mergeCell ref="T1083:T1085"/>
    <mergeCell ref="T1087:T1088"/>
    <mergeCell ref="C1075:G1075"/>
    <mergeCell ref="T1141:T1142"/>
    <mergeCell ref="K1141:K1142"/>
    <mergeCell ref="L1141:L1142"/>
    <mergeCell ref="M1141:M1142"/>
    <mergeCell ref="N1141:N1142"/>
    <mergeCell ref="P1141:P1142"/>
    <mergeCell ref="Q1141:Q1142"/>
    <mergeCell ref="O1141:O1142"/>
    <mergeCell ref="Q1059:Q1060"/>
    <mergeCell ref="O1047:O1048"/>
    <mergeCell ref="C1043:G1043"/>
    <mergeCell ref="R1067:R1068"/>
    <mergeCell ref="T1038:T1039"/>
    <mergeCell ref="P1056:P1057"/>
    <mergeCell ref="Q1056:Q1057"/>
    <mergeCell ref="P1041:P1042"/>
    <mergeCell ref="Q1041:Q1042"/>
    <mergeCell ref="R1041:R1042"/>
    <mergeCell ref="S1041:S1042"/>
    <mergeCell ref="R1047:R1048"/>
    <mergeCell ref="T1041:T1042"/>
    <mergeCell ref="C1038:C1039"/>
    <mergeCell ref="H1038:H1039"/>
    <mergeCell ref="I1038:I1039"/>
    <mergeCell ref="J1038:J1039"/>
    <mergeCell ref="K1038:K1039"/>
    <mergeCell ref="L1038:L1039"/>
    <mergeCell ref="M1038:M1039"/>
    <mergeCell ref="N1038:N1039"/>
    <mergeCell ref="O1038:O1039"/>
    <mergeCell ref="C1056:C1057"/>
    <mergeCell ref="H1056:H1057"/>
    <mergeCell ref="A1141:A1142"/>
    <mergeCell ref="B1141:B1142"/>
    <mergeCell ref="I1141:I1142"/>
    <mergeCell ref="C1134:G1134"/>
    <mergeCell ref="J1135:J1136"/>
    <mergeCell ref="C988:G988"/>
    <mergeCell ref="C1121:G1121"/>
    <mergeCell ref="J1110:J1111"/>
    <mergeCell ref="C1125:G1125"/>
    <mergeCell ref="C1127:G1127"/>
    <mergeCell ref="C1129:L1129"/>
    <mergeCell ref="J1076:J1077"/>
    <mergeCell ref="K1076:K1077"/>
    <mergeCell ref="L1076:L1077"/>
    <mergeCell ref="A1031:A1032"/>
    <mergeCell ref="B1031:B1032"/>
    <mergeCell ref="A1009:A1010"/>
    <mergeCell ref="B1009:B1010"/>
    <mergeCell ref="I989:I991"/>
    <mergeCell ref="H989:H991"/>
    <mergeCell ref="J989:J991"/>
    <mergeCell ref="K989:K991"/>
    <mergeCell ref="A1073:A1074"/>
    <mergeCell ref="B1073:B1074"/>
    <mergeCell ref="C1073:C1074"/>
    <mergeCell ref="I1067:I1068"/>
    <mergeCell ref="J1067:J1068"/>
    <mergeCell ref="K1067:K1068"/>
    <mergeCell ref="K1073:K1074"/>
    <mergeCell ref="A1070:A1071"/>
    <mergeCell ref="B1070:B1071"/>
    <mergeCell ref="C1070:C1071"/>
    <mergeCell ref="M986:M987"/>
    <mergeCell ref="C992:G992"/>
    <mergeCell ref="T1113:T1114"/>
    <mergeCell ref="P989:P991"/>
    <mergeCell ref="Q989:Q991"/>
    <mergeCell ref="P993:P995"/>
    <mergeCell ref="Q993:Q995"/>
    <mergeCell ref="R1123:R1124"/>
    <mergeCell ref="S1119:S1120"/>
    <mergeCell ref="T1090:T1091"/>
    <mergeCell ref="C1128:G1128"/>
    <mergeCell ref="H1110:H1111"/>
    <mergeCell ref="T1110:T1111"/>
    <mergeCell ref="P1119:P1120"/>
    <mergeCell ref="Q1119:Q1120"/>
    <mergeCell ref="Q1123:Q1124"/>
    <mergeCell ref="L1119:L1120"/>
    <mergeCell ref="S1123:S1124"/>
    <mergeCell ref="T1119:T1120"/>
    <mergeCell ref="T1123:T1124"/>
    <mergeCell ref="M1083:M1085"/>
    <mergeCell ref="N1083:N1085"/>
    <mergeCell ref="O1083:O1085"/>
    <mergeCell ref="O1067:O1068"/>
    <mergeCell ref="P1067:P1068"/>
    <mergeCell ref="K1087:K1088"/>
    <mergeCell ref="T1067:T1068"/>
    <mergeCell ref="M1073:M1074"/>
    <mergeCell ref="N1073:N1074"/>
    <mergeCell ref="O1073:O1074"/>
    <mergeCell ref="H1070:H1071"/>
    <mergeCell ref="T1070:T1071"/>
    <mergeCell ref="C1141:C1142"/>
    <mergeCell ref="C1143:G1143"/>
    <mergeCell ref="H1138:H1139"/>
    <mergeCell ref="I1138:I1139"/>
    <mergeCell ref="J1138:J1139"/>
    <mergeCell ref="J1141:J1142"/>
    <mergeCell ref="H1141:H1142"/>
    <mergeCell ref="S1138:S1139"/>
    <mergeCell ref="S1090:S1091"/>
    <mergeCell ref="C1092:G1092"/>
    <mergeCell ref="M1090:M1091"/>
    <mergeCell ref="J1090:J1091"/>
    <mergeCell ref="C1031:C1032"/>
    <mergeCell ref="L1031:L1032"/>
    <mergeCell ref="M1031:M1032"/>
    <mergeCell ref="P1031:P1032"/>
    <mergeCell ref="C1012:C1013"/>
    <mergeCell ref="R1141:R1142"/>
    <mergeCell ref="S1141:S1142"/>
    <mergeCell ref="Q1135:Q1136"/>
    <mergeCell ref="H1073:H1074"/>
    <mergeCell ref="I1073:I1074"/>
    <mergeCell ref="J1073:J1074"/>
    <mergeCell ref="P1138:P1139"/>
    <mergeCell ref="Q1138:Q1139"/>
    <mergeCell ref="C1106:G1106"/>
    <mergeCell ref="P1110:P1111"/>
    <mergeCell ref="Q1110:Q1111"/>
    <mergeCell ref="P1113:P1114"/>
    <mergeCell ref="K1110:K1111"/>
    <mergeCell ref="L1110:L1111"/>
    <mergeCell ref="M1138:M1139"/>
    <mergeCell ref="B984:L984"/>
    <mergeCell ref="C985:L985"/>
    <mergeCell ref="K986:K987"/>
    <mergeCell ref="O989:O991"/>
    <mergeCell ref="R989:R991"/>
    <mergeCell ref="S989:S991"/>
    <mergeCell ref="R993:R995"/>
    <mergeCell ref="S993:S995"/>
    <mergeCell ref="T1138:T1139"/>
    <mergeCell ref="R1138:R1139"/>
    <mergeCell ref="C1140:G1140"/>
    <mergeCell ref="A1138:A1139"/>
    <mergeCell ref="B1138:B1139"/>
    <mergeCell ref="I1110:I1111"/>
    <mergeCell ref="B1123:B1124"/>
    <mergeCell ref="C1123:C1124"/>
    <mergeCell ref="H1123:H1124"/>
    <mergeCell ref="I1123:I1124"/>
    <mergeCell ref="A1113:A1114"/>
    <mergeCell ref="B1113:B1114"/>
    <mergeCell ref="C1113:C1114"/>
    <mergeCell ref="H1113:H1114"/>
    <mergeCell ref="I1113:I1114"/>
    <mergeCell ref="C1138:C1139"/>
    <mergeCell ref="K1138:K1139"/>
    <mergeCell ref="L1138:L1139"/>
    <mergeCell ref="C1137:G1137"/>
    <mergeCell ref="S1132:S1133"/>
    <mergeCell ref="T1132:T1133"/>
    <mergeCell ref="K1132:K1133"/>
    <mergeCell ref="L1132:L1133"/>
    <mergeCell ref="R1135:R1136"/>
    <mergeCell ref="A993:A995"/>
    <mergeCell ref="B993:B995"/>
    <mergeCell ref="C993:C995"/>
    <mergeCell ref="M993:M995"/>
    <mergeCell ref="N993:N995"/>
    <mergeCell ref="O993:O995"/>
    <mergeCell ref="H993:H995"/>
    <mergeCell ref="I993:I995"/>
    <mergeCell ref="J993:J995"/>
    <mergeCell ref="K993:K995"/>
    <mergeCell ref="L993:L995"/>
    <mergeCell ref="T989:T991"/>
    <mergeCell ref="A986:A987"/>
    <mergeCell ref="B986:B987"/>
    <mergeCell ref="C986:C987"/>
    <mergeCell ref="H986:H987"/>
    <mergeCell ref="I986:I987"/>
    <mergeCell ref="J986:J987"/>
    <mergeCell ref="N986:N987"/>
    <mergeCell ref="O986:O987"/>
    <mergeCell ref="R986:R987"/>
    <mergeCell ref="S986:S987"/>
    <mergeCell ref="T986:T987"/>
    <mergeCell ref="A989:A991"/>
    <mergeCell ref="B989:B991"/>
    <mergeCell ref="C989:C991"/>
    <mergeCell ref="M989:M991"/>
    <mergeCell ref="N989:N991"/>
    <mergeCell ref="L989:L991"/>
    <mergeCell ref="P986:P987"/>
    <mergeCell ref="Q986:Q987"/>
    <mergeCell ref="L986:L987"/>
    <mergeCell ref="J1012:J1013"/>
    <mergeCell ref="M1012:M1013"/>
    <mergeCell ref="N1012:N1013"/>
    <mergeCell ref="O1012:O1013"/>
    <mergeCell ref="K1012:K1013"/>
    <mergeCell ref="S1012:S1013"/>
    <mergeCell ref="N1018:N1019"/>
    <mergeCell ref="O1018:O1019"/>
    <mergeCell ref="R1012:R1013"/>
    <mergeCell ref="P1012:P1013"/>
    <mergeCell ref="Q1012:Q1013"/>
    <mergeCell ref="P1018:P1019"/>
    <mergeCell ref="Q1018:Q1019"/>
    <mergeCell ref="P1015:P1016"/>
    <mergeCell ref="Q1015:Q1016"/>
    <mergeCell ref="T993:T995"/>
    <mergeCell ref="C1011:G1011"/>
    <mergeCell ref="H1009:H1010"/>
    <mergeCell ref="I1009:I1010"/>
    <mergeCell ref="J1009:J1010"/>
    <mergeCell ref="K1009:K1010"/>
    <mergeCell ref="L1009:L1010"/>
    <mergeCell ref="M1009:M1010"/>
    <mergeCell ref="T1009:T1010"/>
    <mergeCell ref="C998:G998"/>
    <mergeCell ref="T1006:T1007"/>
    <mergeCell ref="H1003:H1004"/>
    <mergeCell ref="I1003:I1004"/>
    <mergeCell ref="J1003:J1004"/>
    <mergeCell ref="C996:G996"/>
    <mergeCell ref="C1009:C1010"/>
    <mergeCell ref="S1056:S1057"/>
    <mergeCell ref="T1056:T1057"/>
    <mergeCell ref="K1056:K1057"/>
    <mergeCell ref="L1056:L1057"/>
    <mergeCell ref="M1056:M1057"/>
    <mergeCell ref="T1047:T1048"/>
    <mergeCell ref="T1044:T1045"/>
    <mergeCell ref="K1031:K1032"/>
    <mergeCell ref="A1035:A1036"/>
    <mergeCell ref="B1035:B1036"/>
    <mergeCell ref="C1035:C1036"/>
    <mergeCell ref="H1035:H1036"/>
    <mergeCell ref="I1035:I1036"/>
    <mergeCell ref="J1035:J1036"/>
    <mergeCell ref="O1035:O1036"/>
    <mergeCell ref="C1037:G1037"/>
    <mergeCell ref="T1012:T1013"/>
    <mergeCell ref="A1018:A1019"/>
    <mergeCell ref="B1018:B1019"/>
    <mergeCell ref="C1018:C1019"/>
    <mergeCell ref="H1018:H1019"/>
    <mergeCell ref="I1018:I1019"/>
    <mergeCell ref="R1018:R1019"/>
    <mergeCell ref="S1018:S1019"/>
    <mergeCell ref="T1018:T1019"/>
    <mergeCell ref="L1012:L1013"/>
    <mergeCell ref="O1015:O1016"/>
    <mergeCell ref="C1017:G1017"/>
    <mergeCell ref="K1015:K1016"/>
    <mergeCell ref="L1015:L1016"/>
    <mergeCell ref="M1015:M1016"/>
    <mergeCell ref="N1015:N1016"/>
    <mergeCell ref="O1079:O1081"/>
    <mergeCell ref="L1083:L1085"/>
    <mergeCell ref="C1082:G1082"/>
    <mergeCell ref="H1079:H1081"/>
    <mergeCell ref="I1079:I1081"/>
    <mergeCell ref="J1079:J1081"/>
    <mergeCell ref="K1079:K1081"/>
    <mergeCell ref="L1079:L1081"/>
    <mergeCell ref="C1083:C1085"/>
    <mergeCell ref="H1083:H1085"/>
    <mergeCell ref="I1083:I1085"/>
    <mergeCell ref="J1083:J1085"/>
    <mergeCell ref="K1083:K1085"/>
    <mergeCell ref="R1035:R1036"/>
    <mergeCell ref="O1056:O1057"/>
    <mergeCell ref="L1035:L1036"/>
    <mergeCell ref="M1035:M1036"/>
    <mergeCell ref="N1056:N1057"/>
    <mergeCell ref="K1035:K1036"/>
    <mergeCell ref="N1035:N1036"/>
    <mergeCell ref="R1056:R1057"/>
    <mergeCell ref="L1073:L1074"/>
    <mergeCell ref="M1076:M1077"/>
    <mergeCell ref="N1076:N1077"/>
    <mergeCell ref="O1076:O1077"/>
    <mergeCell ref="H1067:H1068"/>
    <mergeCell ref="T1093:T1094"/>
    <mergeCell ref="C1095:G1095"/>
    <mergeCell ref="J1093:J1094"/>
    <mergeCell ref="K1093:K1094"/>
    <mergeCell ref="L1093:L1094"/>
    <mergeCell ref="M1093:M1094"/>
    <mergeCell ref="P1093:P1094"/>
    <mergeCell ref="Q1093:Q1094"/>
    <mergeCell ref="R1093:R1094"/>
    <mergeCell ref="S1093:S1094"/>
    <mergeCell ref="C1090:C1091"/>
    <mergeCell ref="H1090:H1091"/>
    <mergeCell ref="I1090:I1091"/>
    <mergeCell ref="K1090:K1091"/>
    <mergeCell ref="L1090:L1091"/>
    <mergeCell ref="L1087:L1088"/>
    <mergeCell ref="N1093:N1094"/>
    <mergeCell ref="O1093:O1094"/>
    <mergeCell ref="C1093:C1094"/>
    <mergeCell ref="H1093:H1094"/>
    <mergeCell ref="I1093:I1094"/>
    <mergeCell ref="M1087:M1088"/>
    <mergeCell ref="N1087:N1088"/>
    <mergeCell ref="O1087:O1088"/>
    <mergeCell ref="R1087:R1088"/>
    <mergeCell ref="P1090:P1091"/>
    <mergeCell ref="Q1090:Q1091"/>
    <mergeCell ref="N1090:N1091"/>
    <mergeCell ref="O1090:O1091"/>
    <mergeCell ref="Q1087:Q1088"/>
    <mergeCell ref="R1090:R1091"/>
    <mergeCell ref="J1087:J1088"/>
    <mergeCell ref="T1099:T1100"/>
    <mergeCell ref="I1099:I1100"/>
    <mergeCell ref="J1099:J1100"/>
    <mergeCell ref="K1099:K1100"/>
    <mergeCell ref="L1099:L1100"/>
    <mergeCell ref="M1099:M1100"/>
    <mergeCell ref="N1099:N1100"/>
    <mergeCell ref="P1099:P1100"/>
    <mergeCell ref="Q1099:Q1100"/>
    <mergeCell ref="H1099:H1100"/>
    <mergeCell ref="C1103:G1103"/>
    <mergeCell ref="C1096:G1096"/>
    <mergeCell ref="A1099:A1100"/>
    <mergeCell ref="B1099:B1100"/>
    <mergeCell ref="C1099:C1100"/>
    <mergeCell ref="C1101:G1101"/>
    <mergeCell ref="C1102:G1102"/>
    <mergeCell ref="C1097:G1097"/>
    <mergeCell ref="C1098:G1098"/>
    <mergeCell ref="S1135:S1136"/>
    <mergeCell ref="T1135:T1136"/>
    <mergeCell ref="N1132:N1133"/>
    <mergeCell ref="A1135:A1136"/>
    <mergeCell ref="B1135:B1136"/>
    <mergeCell ref="C1135:C1136"/>
    <mergeCell ref="H1135:H1136"/>
    <mergeCell ref="I1135:I1136"/>
    <mergeCell ref="O1135:O1136"/>
    <mergeCell ref="K1135:K1136"/>
    <mergeCell ref="L1135:L1136"/>
    <mergeCell ref="M1135:M1136"/>
    <mergeCell ref="N1135:N1136"/>
    <mergeCell ref="A998:B998"/>
    <mergeCell ref="C1002:G1002"/>
    <mergeCell ref="R1110:R1111"/>
    <mergeCell ref="S1110:S1111"/>
    <mergeCell ref="O1099:O1100"/>
    <mergeCell ref="R1099:R1100"/>
    <mergeCell ref="S1099:S1100"/>
    <mergeCell ref="C1104:G1104"/>
    <mergeCell ref="C1110:C1111"/>
    <mergeCell ref="C1008:G1008"/>
    <mergeCell ref="J1006:J1007"/>
    <mergeCell ref="K1006:K1007"/>
    <mergeCell ref="L1006:L1007"/>
    <mergeCell ref="Q1006:Q1007"/>
    <mergeCell ref="R1006:R1007"/>
    <mergeCell ref="S1006:S1007"/>
    <mergeCell ref="R1025:R1026"/>
    <mergeCell ref="S1025:S1026"/>
    <mergeCell ref="Q1047:Q1048"/>
    <mergeCell ref="J1123:J1124"/>
    <mergeCell ref="M1110:M1111"/>
    <mergeCell ref="N1110:N1111"/>
    <mergeCell ref="O1110:O1111"/>
    <mergeCell ref="M1113:M1114"/>
    <mergeCell ref="J1113:J1114"/>
    <mergeCell ref="K1113:K1114"/>
    <mergeCell ref="L1113:L1114"/>
    <mergeCell ref="A1125:B1128"/>
    <mergeCell ref="L1123:L1124"/>
    <mergeCell ref="M1132:M1133"/>
    <mergeCell ref="O1132:O1133"/>
    <mergeCell ref="M1123:M1124"/>
    <mergeCell ref="N1123:N1124"/>
    <mergeCell ref="O1123:O1124"/>
    <mergeCell ref="A1123:A1124"/>
    <mergeCell ref="R1132:R1133"/>
    <mergeCell ref="A1132:A1133"/>
    <mergeCell ref="B1132:B1133"/>
    <mergeCell ref="C1132:C1133"/>
    <mergeCell ref="H1132:H1133"/>
    <mergeCell ref="I1132:I1133"/>
    <mergeCell ref="J1132:J1133"/>
    <mergeCell ref="P1132:P1133"/>
    <mergeCell ref="Q1132:Q1133"/>
    <mergeCell ref="P1123:P1124"/>
    <mergeCell ref="C1131:G1131"/>
    <mergeCell ref="C1126:G1126"/>
    <mergeCell ref="A1110:A1111"/>
    <mergeCell ref="B1110:B1111"/>
    <mergeCell ref="C1112:G1112"/>
    <mergeCell ref="T1116:T1117"/>
    <mergeCell ref="B1119:B1120"/>
    <mergeCell ref="K1119:K1120"/>
    <mergeCell ref="J1116:J1117"/>
    <mergeCell ref="K1116:K1117"/>
    <mergeCell ref="L1116:L1117"/>
    <mergeCell ref="M1116:M1117"/>
    <mergeCell ref="N1116:N1117"/>
    <mergeCell ref="O1116:O1117"/>
    <mergeCell ref="R1119:R1120"/>
    <mergeCell ref="C1115:G1115"/>
    <mergeCell ref="A1116:A1117"/>
    <mergeCell ref="B1116:B1117"/>
    <mergeCell ref="C1116:C1117"/>
    <mergeCell ref="H1116:H1117"/>
    <mergeCell ref="I1116:I1117"/>
    <mergeCell ref="R1113:R1114"/>
    <mergeCell ref="S1113:S1114"/>
    <mergeCell ref="N1113:N1114"/>
    <mergeCell ref="O1113:O1114"/>
    <mergeCell ref="R1116:R1117"/>
    <mergeCell ref="S1116:S1117"/>
    <mergeCell ref="P1116:P1117"/>
    <mergeCell ref="Q1116:Q1117"/>
    <mergeCell ref="Q1113:Q1114"/>
    <mergeCell ref="N1119:N1120"/>
    <mergeCell ref="O1119:O1120"/>
    <mergeCell ref="A1119:A1120"/>
    <mergeCell ref="C1118:G1118"/>
    <mergeCell ref="C1119:C1120"/>
    <mergeCell ref="H1119:H1120"/>
    <mergeCell ref="I1119:I1120"/>
    <mergeCell ref="J1119:J1120"/>
    <mergeCell ref="N1006:N1007"/>
    <mergeCell ref="O1006:O1007"/>
    <mergeCell ref="P1006:P1007"/>
    <mergeCell ref="H1006:H1007"/>
    <mergeCell ref="I1006:I1007"/>
    <mergeCell ref="A1025:A1026"/>
    <mergeCell ref="B1025:B1026"/>
    <mergeCell ref="C1025:C1026"/>
    <mergeCell ref="H1025:H1026"/>
    <mergeCell ref="I1025:I1026"/>
    <mergeCell ref="J1025:J1026"/>
    <mergeCell ref="A1020:B1020"/>
    <mergeCell ref="M1006:M1007"/>
    <mergeCell ref="M1047:M1048"/>
    <mergeCell ref="P1047:P1048"/>
    <mergeCell ref="K1047:K1048"/>
    <mergeCell ref="L1047:L1048"/>
    <mergeCell ref="A1047:A1049"/>
    <mergeCell ref="B1047:B1049"/>
    <mergeCell ref="C1047:C1048"/>
    <mergeCell ref="H1047:H1048"/>
    <mergeCell ref="I1047:I1048"/>
    <mergeCell ref="C1105:G1105"/>
    <mergeCell ref="A1093:A1094"/>
    <mergeCell ref="B1093:B1094"/>
    <mergeCell ref="N1079:N1081"/>
    <mergeCell ref="C1003:C1004"/>
    <mergeCell ref="Q1003:Q1004"/>
    <mergeCell ref="R1003:R1004"/>
    <mergeCell ref="S1003:S1004"/>
    <mergeCell ref="A1003:A1004"/>
    <mergeCell ref="T1025:T1026"/>
    <mergeCell ref="C1027:G1027"/>
    <mergeCell ref="K1025:K1026"/>
    <mergeCell ref="L1025:L1026"/>
    <mergeCell ref="M1025:M1026"/>
    <mergeCell ref="N1025:N1026"/>
    <mergeCell ref="O1025:O1026"/>
    <mergeCell ref="A1041:A1043"/>
    <mergeCell ref="B1041:B1043"/>
    <mergeCell ref="C1041:C1042"/>
    <mergeCell ref="H1041:H1042"/>
    <mergeCell ref="I1041:I1042"/>
    <mergeCell ref="J1041:J1042"/>
    <mergeCell ref="K1041:K1042"/>
    <mergeCell ref="L1041:L1042"/>
    <mergeCell ref="M1041:M1042"/>
    <mergeCell ref="B1003:B1004"/>
    <mergeCell ref="T1035:T1036"/>
    <mergeCell ref="T1015:T1016"/>
    <mergeCell ref="J1018:J1019"/>
    <mergeCell ref="K1018:K1019"/>
    <mergeCell ref="L1018:L1019"/>
    <mergeCell ref="M1018:M1019"/>
    <mergeCell ref="R1009:R1010"/>
    <mergeCell ref="S1009:S1010"/>
    <mergeCell ref="H1012:H1013"/>
    <mergeCell ref="I1012:I1013"/>
    <mergeCell ref="K1070:K1071"/>
    <mergeCell ref="L1070:L1071"/>
    <mergeCell ref="K1044:K1045"/>
    <mergeCell ref="L1044:L1045"/>
    <mergeCell ref="M1044:M1045"/>
    <mergeCell ref="N1044:N1045"/>
    <mergeCell ref="M1070:M1071"/>
    <mergeCell ref="N1070:N1071"/>
    <mergeCell ref="I1059:I1060"/>
    <mergeCell ref="K1059:K1060"/>
    <mergeCell ref="J1059:J1060"/>
    <mergeCell ref="N1047:N1048"/>
    <mergeCell ref="J1047:J1048"/>
    <mergeCell ref="T1059:T1060"/>
    <mergeCell ref="A999:A1000"/>
    <mergeCell ref="B999:B1000"/>
    <mergeCell ref="C1000:G1000"/>
    <mergeCell ref="L1059:L1060"/>
    <mergeCell ref="M1059:M1060"/>
    <mergeCell ref="N1059:N1060"/>
    <mergeCell ref="O1059:O1060"/>
    <mergeCell ref="A1059:A1061"/>
    <mergeCell ref="B1059:B1061"/>
    <mergeCell ref="T1003:T1004"/>
    <mergeCell ref="C1005:G1005"/>
    <mergeCell ref="C1022:G1022"/>
    <mergeCell ref="K1003:K1004"/>
    <mergeCell ref="L1003:L1004"/>
    <mergeCell ref="M1003:M1004"/>
    <mergeCell ref="N1003:N1004"/>
    <mergeCell ref="O1003:O1004"/>
    <mergeCell ref="P1003:P1004"/>
    <mergeCell ref="C1049:G1049"/>
    <mergeCell ref="A1015:A1016"/>
    <mergeCell ref="B1015:B1016"/>
    <mergeCell ref="C1015:C1016"/>
    <mergeCell ref="H1015:H1016"/>
    <mergeCell ref="I1015:I1016"/>
    <mergeCell ref="J1015:J1016"/>
    <mergeCell ref="R1015:R1016"/>
    <mergeCell ref="S1015:S1016"/>
    <mergeCell ref="A1044:A1046"/>
    <mergeCell ref="B1044:B1046"/>
    <mergeCell ref="C1044:C1045"/>
    <mergeCell ref="H1044:H1045"/>
    <mergeCell ref="I1044:I1045"/>
    <mergeCell ref="J1044:J1045"/>
    <mergeCell ref="C1046:G1046"/>
    <mergeCell ref="O1044:O1045"/>
    <mergeCell ref="P1044:P1045"/>
    <mergeCell ref="Q1044:Q1045"/>
    <mergeCell ref="R1044:R1045"/>
    <mergeCell ref="S1044:S1045"/>
    <mergeCell ref="D1044:D1045"/>
    <mergeCell ref="E1044:E1045"/>
    <mergeCell ref="F1044:F1045"/>
    <mergeCell ref="A1022:B1022"/>
    <mergeCell ref="A1024:B1024"/>
    <mergeCell ref="C1024:G1024"/>
    <mergeCell ref="A1056:A1057"/>
    <mergeCell ref="B1056:B1057"/>
    <mergeCell ref="N1107:N1108"/>
    <mergeCell ref="O1107:O1108"/>
    <mergeCell ref="P1107:P1108"/>
    <mergeCell ref="Q1107:Q1108"/>
    <mergeCell ref="R1107:R1108"/>
    <mergeCell ref="S1107:S1108"/>
    <mergeCell ref="T1107:T1108"/>
    <mergeCell ref="C1109:G1109"/>
    <mergeCell ref="A1050:A1052"/>
    <mergeCell ref="B1050:B1052"/>
    <mergeCell ref="K1053:K1054"/>
    <mergeCell ref="L1053:L1054"/>
    <mergeCell ref="C1051:G1051"/>
    <mergeCell ref="A1107:A1109"/>
    <mergeCell ref="B1107:B1109"/>
    <mergeCell ref="C1107:C1108"/>
    <mergeCell ref="H1107:H1108"/>
    <mergeCell ref="I1107:I1108"/>
    <mergeCell ref="J1107:J1108"/>
    <mergeCell ref="K1107:K1108"/>
    <mergeCell ref="L1107:L1108"/>
    <mergeCell ref="M1107:M1108"/>
    <mergeCell ref="C1059:C1060"/>
    <mergeCell ref="C1061:G1061"/>
    <mergeCell ref="H1059:H1060"/>
    <mergeCell ref="Q1070:Q1071"/>
    <mergeCell ref="R1070:R1071"/>
    <mergeCell ref="S1070:S1071"/>
    <mergeCell ref="I1070:I1071"/>
    <mergeCell ref="J1070:J1071"/>
    <mergeCell ref="M1146:M1147"/>
    <mergeCell ref="N1146:N1147"/>
    <mergeCell ref="O1146:O1147"/>
    <mergeCell ref="P1146:P1147"/>
    <mergeCell ref="Q1146:Q1147"/>
    <mergeCell ref="R1146:R1147"/>
    <mergeCell ref="S1146:S1147"/>
    <mergeCell ref="T1146:T1147"/>
    <mergeCell ref="C1148:G1148"/>
    <mergeCell ref="G1044:G1045"/>
    <mergeCell ref="B1144:L1144"/>
    <mergeCell ref="C1145:L1145"/>
    <mergeCell ref="A1146:A1149"/>
    <mergeCell ref="B1146:B1149"/>
    <mergeCell ref="C1146:C1147"/>
    <mergeCell ref="H1146:H1147"/>
    <mergeCell ref="I1146:I1147"/>
    <mergeCell ref="J1146:J1147"/>
    <mergeCell ref="K1146:K1147"/>
    <mergeCell ref="L1146:L1147"/>
    <mergeCell ref="C1149:G1149"/>
    <mergeCell ref="R1059:R1060"/>
    <mergeCell ref="S1059:S1060"/>
    <mergeCell ref="R1053:R1054"/>
    <mergeCell ref="C1063:G1063"/>
    <mergeCell ref="C1065:G1065"/>
    <mergeCell ref="C1052:G1052"/>
    <mergeCell ref="A1064:A1066"/>
    <mergeCell ref="B1064:B1066"/>
    <mergeCell ref="C1066:G1066"/>
    <mergeCell ref="A1062:A1063"/>
    <mergeCell ref="B1062:B1063"/>
    <mergeCell ref="N1150:N1151"/>
    <mergeCell ref="O1150:O1151"/>
    <mergeCell ref="P1150:P1151"/>
    <mergeCell ref="Q1150:Q1151"/>
    <mergeCell ref="R1150:R1151"/>
    <mergeCell ref="S1150:S1151"/>
    <mergeCell ref="T1150:T1151"/>
    <mergeCell ref="C1152:G1152"/>
    <mergeCell ref="C1153:G1153"/>
    <mergeCell ref="A1150:A1153"/>
    <mergeCell ref="B1150:B1151"/>
    <mergeCell ref="C1150:C1151"/>
    <mergeCell ref="H1150:H1151"/>
    <mergeCell ref="I1150:I1151"/>
    <mergeCell ref="J1150:J1151"/>
    <mergeCell ref="K1150:K1151"/>
    <mergeCell ref="L1150:L1151"/>
    <mergeCell ref="M1150:M1151"/>
    <mergeCell ref="N1154:N1157"/>
    <mergeCell ref="O1154:O1157"/>
    <mergeCell ref="P1154:P1157"/>
    <mergeCell ref="Q1154:Q1157"/>
    <mergeCell ref="R1154:R1157"/>
    <mergeCell ref="S1154:S1157"/>
    <mergeCell ref="T1154:T1157"/>
    <mergeCell ref="A1158:B1160"/>
    <mergeCell ref="C1158:G1158"/>
    <mergeCell ref="C1159:G1159"/>
    <mergeCell ref="C1160:G1160"/>
    <mergeCell ref="A1154:A1157"/>
    <mergeCell ref="B1154:B1157"/>
    <mergeCell ref="C1154:C1157"/>
    <mergeCell ref="E1154:E1157"/>
    <mergeCell ref="H1154:H1157"/>
    <mergeCell ref="I1154:I1157"/>
    <mergeCell ref="J1154:J1157"/>
    <mergeCell ref="L1154:L1157"/>
    <mergeCell ref="M1154:M1157"/>
    <mergeCell ref="N1161:N1164"/>
    <mergeCell ref="O1161:O1164"/>
    <mergeCell ref="P1161:P1164"/>
    <mergeCell ref="Q1161:Q1164"/>
    <mergeCell ref="R1161:R1164"/>
    <mergeCell ref="S1161:S1164"/>
    <mergeCell ref="T1161:T1164"/>
    <mergeCell ref="E1162:E1164"/>
    <mergeCell ref="A1165:B1166"/>
    <mergeCell ref="C1165:G1165"/>
    <mergeCell ref="C1166:G1166"/>
    <mergeCell ref="A1161:A1164"/>
    <mergeCell ref="B1161:B1164"/>
    <mergeCell ref="C1161:C1164"/>
    <mergeCell ref="H1161:H1164"/>
    <mergeCell ref="I1161:I1164"/>
    <mergeCell ref="J1161:J1164"/>
    <mergeCell ref="K1161:K1164"/>
    <mergeCell ref="L1161:L1164"/>
    <mergeCell ref="M1161:M1164"/>
    <mergeCell ref="P1167:P1170"/>
    <mergeCell ref="Q1167:Q1170"/>
    <mergeCell ref="R1167:R1170"/>
    <mergeCell ref="S1167:S1170"/>
    <mergeCell ref="E1168:E1170"/>
    <mergeCell ref="K1168:K1170"/>
    <mergeCell ref="L1168:L1170"/>
    <mergeCell ref="T1169:T1170"/>
    <mergeCell ref="A1171:B1173"/>
    <mergeCell ref="C1171:G1171"/>
    <mergeCell ref="C1172:G1172"/>
    <mergeCell ref="C1173:G1173"/>
    <mergeCell ref="A1167:A1170"/>
    <mergeCell ref="B1167:B1170"/>
    <mergeCell ref="C1167:C1170"/>
    <mergeCell ref="H1167:H1170"/>
    <mergeCell ref="I1167:I1170"/>
    <mergeCell ref="J1167:J1170"/>
    <mergeCell ref="M1167:M1170"/>
    <mergeCell ref="N1167:N1170"/>
    <mergeCell ref="O1167:O1170"/>
    <mergeCell ref="J1174:J1178"/>
    <mergeCell ref="K1174:K1178"/>
    <mergeCell ref="L1174:L1178"/>
    <mergeCell ref="M1174:M1178"/>
    <mergeCell ref="N1174:N1178"/>
    <mergeCell ref="O1174:O1178"/>
    <mergeCell ref="P1174:P1178"/>
    <mergeCell ref="Q1174:Q1178"/>
    <mergeCell ref="R1174:R1178"/>
    <mergeCell ref="A1174:A1178"/>
    <mergeCell ref="B1174:B1178"/>
    <mergeCell ref="C1174:C1178"/>
    <mergeCell ref="D1174:D1175"/>
    <mergeCell ref="E1174:E1178"/>
    <mergeCell ref="F1174:F1175"/>
    <mergeCell ref="G1174:G1175"/>
    <mergeCell ref="H1174:H1178"/>
    <mergeCell ref="I1174:I1178"/>
    <mergeCell ref="C1187:G1187"/>
    <mergeCell ref="A1188:A1190"/>
    <mergeCell ref="B1188:B1190"/>
    <mergeCell ref="C1188:C1189"/>
    <mergeCell ref="E1188:E1189"/>
    <mergeCell ref="H1188:H1189"/>
    <mergeCell ref="I1188:I1189"/>
    <mergeCell ref="J1188:J1189"/>
    <mergeCell ref="S1174:S1178"/>
    <mergeCell ref="T1174:T1178"/>
    <mergeCell ref="A1179:B1180"/>
    <mergeCell ref="C1179:G1179"/>
    <mergeCell ref="C1180:G1180"/>
    <mergeCell ref="A1181:A1187"/>
    <mergeCell ref="B1181:B1187"/>
    <mergeCell ref="C1181:C1182"/>
    <mergeCell ref="H1181:H1182"/>
    <mergeCell ref="I1181:I1182"/>
    <mergeCell ref="J1181:J1182"/>
    <mergeCell ref="K1181:K1182"/>
    <mergeCell ref="L1181:L1182"/>
    <mergeCell ref="M1181:M1182"/>
    <mergeCell ref="N1181:N1182"/>
    <mergeCell ref="O1181:O1182"/>
    <mergeCell ref="P1181:P1182"/>
    <mergeCell ref="Q1181:Q1182"/>
    <mergeCell ref="R1181:R1182"/>
    <mergeCell ref="S1181:S1182"/>
    <mergeCell ref="T1181:T1182"/>
    <mergeCell ref="C1183:G1183"/>
    <mergeCell ref="C1184:G1184"/>
    <mergeCell ref="C1185:G1185"/>
    <mergeCell ref="T1188:T1189"/>
    <mergeCell ref="C1190:G1190"/>
    <mergeCell ref="C1191:G1191"/>
    <mergeCell ref="C1192:L1192"/>
    <mergeCell ref="A1193:A1195"/>
    <mergeCell ref="B1193:B1195"/>
    <mergeCell ref="C1193:C1194"/>
    <mergeCell ref="H1193:H1194"/>
    <mergeCell ref="I1193:I1194"/>
    <mergeCell ref="J1193:J1194"/>
    <mergeCell ref="K1193:K1194"/>
    <mergeCell ref="L1193:L1194"/>
    <mergeCell ref="M1193:M1194"/>
    <mergeCell ref="N1193:N1194"/>
    <mergeCell ref="O1193:O1194"/>
    <mergeCell ref="P1193:P1194"/>
    <mergeCell ref="Q1193:Q1194"/>
    <mergeCell ref="R1193:R1194"/>
    <mergeCell ref="S1193:S1194"/>
    <mergeCell ref="T1193:T1194"/>
    <mergeCell ref="C1195:G1195"/>
    <mergeCell ref="K1188:K1189"/>
    <mergeCell ref="L1188:L1189"/>
    <mergeCell ref="M1188:M1189"/>
    <mergeCell ref="N1188:N1189"/>
    <mergeCell ref="O1188:O1189"/>
    <mergeCell ref="P1188:P1189"/>
    <mergeCell ref="Q1188:Q1189"/>
    <mergeCell ref="R1188:R1189"/>
    <mergeCell ref="S1188:S1189"/>
    <mergeCell ref="S1200:S1202"/>
    <mergeCell ref="T1200:T1202"/>
    <mergeCell ref="C1203:G1203"/>
    <mergeCell ref="J1196:J1198"/>
    <mergeCell ref="K1196:K1198"/>
    <mergeCell ref="L1196:L1198"/>
    <mergeCell ref="M1196:M1198"/>
    <mergeCell ref="N1196:N1198"/>
    <mergeCell ref="O1196:O1198"/>
    <mergeCell ref="P1196:P1198"/>
    <mergeCell ref="Q1196:Q1198"/>
    <mergeCell ref="R1196:R1198"/>
    <mergeCell ref="A1196:A1199"/>
    <mergeCell ref="B1196:B1199"/>
    <mergeCell ref="C1196:C1198"/>
    <mergeCell ref="D1196:D1197"/>
    <mergeCell ref="E1196:E1197"/>
    <mergeCell ref="F1196:F1197"/>
    <mergeCell ref="G1196:G1197"/>
    <mergeCell ref="H1196:H1198"/>
    <mergeCell ref="I1196:I1198"/>
    <mergeCell ref="S1207:S1209"/>
    <mergeCell ref="T1207:T1209"/>
    <mergeCell ref="A1204:A1206"/>
    <mergeCell ref="B1204:B1206"/>
    <mergeCell ref="C1204:C1205"/>
    <mergeCell ref="H1204:H1205"/>
    <mergeCell ref="I1204:I1205"/>
    <mergeCell ref="J1204:J1205"/>
    <mergeCell ref="K1204:K1205"/>
    <mergeCell ref="L1204:L1205"/>
    <mergeCell ref="M1204:M1205"/>
    <mergeCell ref="S1196:S1198"/>
    <mergeCell ref="T1196:T1198"/>
    <mergeCell ref="C1199:G1199"/>
    <mergeCell ref="A1200:A1203"/>
    <mergeCell ref="B1200:B1203"/>
    <mergeCell ref="C1200:C1202"/>
    <mergeCell ref="D1200:D1201"/>
    <mergeCell ref="E1200:E1201"/>
    <mergeCell ref="F1200:F1201"/>
    <mergeCell ref="G1200:G1201"/>
    <mergeCell ref="H1200:H1202"/>
    <mergeCell ref="I1200:I1202"/>
    <mergeCell ref="J1200:J1202"/>
    <mergeCell ref="K1200:K1202"/>
    <mergeCell ref="L1200:L1202"/>
    <mergeCell ref="M1200:M1202"/>
    <mergeCell ref="N1200:N1202"/>
    <mergeCell ref="O1200:O1202"/>
    <mergeCell ref="P1200:P1202"/>
    <mergeCell ref="Q1200:Q1202"/>
    <mergeCell ref="R1200:R1202"/>
    <mergeCell ref="S1211:S1213"/>
    <mergeCell ref="T1211:T1213"/>
    <mergeCell ref="G1212:G1213"/>
    <mergeCell ref="C1210:G1210"/>
    <mergeCell ref="A1211:A1213"/>
    <mergeCell ref="B1211:B1213"/>
    <mergeCell ref="C1211:C1213"/>
    <mergeCell ref="H1211:H1213"/>
    <mergeCell ref="I1211:I1213"/>
    <mergeCell ref="J1211:J1213"/>
    <mergeCell ref="K1211:K1213"/>
    <mergeCell ref="L1211:L1214"/>
    <mergeCell ref="C1214:G1214"/>
    <mergeCell ref="N1204:N1205"/>
    <mergeCell ref="O1204:O1205"/>
    <mergeCell ref="P1204:P1205"/>
    <mergeCell ref="Q1204:Q1205"/>
    <mergeCell ref="R1204:R1205"/>
    <mergeCell ref="S1204:S1205"/>
    <mergeCell ref="T1204:T1205"/>
    <mergeCell ref="C1206:G1206"/>
    <mergeCell ref="A1207:A1209"/>
    <mergeCell ref="B1207:B1209"/>
    <mergeCell ref="C1207:C1209"/>
    <mergeCell ref="H1207:H1209"/>
    <mergeCell ref="I1207:I1209"/>
    <mergeCell ref="J1207:J1209"/>
    <mergeCell ref="K1207:K1209"/>
    <mergeCell ref="L1207:L1209"/>
    <mergeCell ref="M1207:M1209"/>
    <mergeCell ref="N1207:N1209"/>
    <mergeCell ref="O1207:O1209"/>
    <mergeCell ref="S1216:S1217"/>
    <mergeCell ref="T1216:T1217"/>
    <mergeCell ref="A1217:A1218"/>
    <mergeCell ref="B1217:B1218"/>
    <mergeCell ref="C1218:G1218"/>
    <mergeCell ref="S948:S950"/>
    <mergeCell ref="T948:T950"/>
    <mergeCell ref="J895:J896"/>
    <mergeCell ref="K895:K896"/>
    <mergeCell ref="L895:L896"/>
    <mergeCell ref="M895:M896"/>
    <mergeCell ref="N895:N896"/>
    <mergeCell ref="O895:O896"/>
    <mergeCell ref="P895:P896"/>
    <mergeCell ref="Q895:Q896"/>
    <mergeCell ref="R895:R896"/>
    <mergeCell ref="S895:S896"/>
    <mergeCell ref="T895:T896"/>
    <mergeCell ref="C1215:L1215"/>
    <mergeCell ref="C1216:C1217"/>
    <mergeCell ref="H1216:H1217"/>
    <mergeCell ref="I1216:I1217"/>
    <mergeCell ref="J1216:J1217"/>
    <mergeCell ref="K1216:K1217"/>
    <mergeCell ref="L1216:L1217"/>
    <mergeCell ref="M1216:M1217"/>
    <mergeCell ref="N1216:N1217"/>
    <mergeCell ref="M1211:M1213"/>
    <mergeCell ref="N1211:N1213"/>
    <mergeCell ref="O1211:O1213"/>
    <mergeCell ref="P1211:P1213"/>
    <mergeCell ref="Q1211:Q1213"/>
    <mergeCell ref="A1219:B1219"/>
    <mergeCell ref="C1219:L1219"/>
    <mergeCell ref="B1223:E1223"/>
    <mergeCell ref="B1224:E1224"/>
    <mergeCell ref="F1224:J1224"/>
    <mergeCell ref="N1224:R1224"/>
    <mergeCell ref="N1227:R1227"/>
    <mergeCell ref="B1229:D1229"/>
    <mergeCell ref="K1154:K1157"/>
    <mergeCell ref="B1232:C1232"/>
    <mergeCell ref="H948:H950"/>
    <mergeCell ref="I948:I950"/>
    <mergeCell ref="J948:J950"/>
    <mergeCell ref="K948:K950"/>
    <mergeCell ref="L948:L950"/>
    <mergeCell ref="M948:M950"/>
    <mergeCell ref="N948:N950"/>
    <mergeCell ref="O948:O950"/>
    <mergeCell ref="P948:P950"/>
    <mergeCell ref="Q948:Q950"/>
    <mergeCell ref="R948:R950"/>
    <mergeCell ref="A948:A951"/>
    <mergeCell ref="B948:B951"/>
    <mergeCell ref="O1216:O1217"/>
    <mergeCell ref="P1216:P1217"/>
    <mergeCell ref="Q1216:Q1217"/>
    <mergeCell ref="R1216:R1217"/>
    <mergeCell ref="R1211:R1213"/>
    <mergeCell ref="P1207:P1209"/>
    <mergeCell ref="Q1207:Q1209"/>
    <mergeCell ref="R1207:R1209"/>
    <mergeCell ref="C1186:G1186"/>
  </mergeCells>
  <printOptions horizontalCentered="1"/>
  <pageMargins left="0.39370078740157483" right="0.39370078740157483" top="0.39370078740157483" bottom="0.39370078740157483" header="0" footer="0"/>
  <pageSetup paperSize="9" scale="56" orientation="landscape" r:id="rId1"/>
  <headerFooter alignWithMargins="0"/>
  <rowBreaks count="2" manualBreakCount="2">
    <brk id="903" max="135" man="1"/>
    <brk id="92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ПЛАНОВЫЙ на 01.10.2018</vt:lpstr>
      <vt:lpstr>'ПЛАНОВЫЙ на 01.10.2018'!Заголовки_для_печати</vt:lpstr>
    </vt:vector>
  </TitlesOfParts>
  <Company>rayfo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</dc:creator>
  <cp:lastModifiedBy>MogaiboEF</cp:lastModifiedBy>
  <cp:lastPrinted>2017-06-08T10:42:12Z</cp:lastPrinted>
  <dcterms:created xsi:type="dcterms:W3CDTF">2006-05-10T07:12:27Z</dcterms:created>
  <dcterms:modified xsi:type="dcterms:W3CDTF">2018-11-13T14:02:52Z</dcterms:modified>
</cp:coreProperties>
</file>