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990" windowWidth="15195" windowHeight="105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'Лист1'!$A$1:$T$47</definedName>
  </definedNames>
  <calcPr fullCalcOnLoad="1"/>
</workbook>
</file>

<file path=xl/sharedStrings.xml><?xml version="1.0" encoding="utf-8"?>
<sst xmlns="http://schemas.openxmlformats.org/spreadsheetml/2006/main" count="83" uniqueCount="66">
  <si>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</si>
  <si>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</si>
  <si>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</si>
  <si>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</si>
  <si>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</si>
  <si>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</si>
  <si>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</si>
  <si>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</si>
  <si>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</si>
  <si>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</si>
  <si>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</si>
  <si>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</si>
  <si>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</si>
  <si>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</si>
  <si>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</si>
  <si>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</si>
  <si>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</si>
  <si>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</si>
  <si>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</si>
  <si>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</si>
  <si>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</si>
  <si>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</si>
  <si>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</si>
  <si>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</si>
  <si>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</si>
  <si>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</si>
  <si>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</si>
  <si>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</si>
  <si>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</si>
  <si>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</si>
  <si>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</si>
  <si>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</si>
  <si>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</si>
  <si>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</si>
  <si>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</si>
  <si>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</si>
  <si>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</si>
  <si>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</si>
  <si>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</si>
  <si>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</si>
  <si>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</si>
  <si>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</si>
  <si>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</si>
  <si>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</si>
  <si>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</si>
  <si>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</si>
  <si>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</si>
  <si>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</si>
  <si>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</si>
  <si>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</si>
  <si>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</si>
  <si>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</si>
  <si>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</si>
  <si>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</si>
  <si>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</si>
  <si>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</si>
  <si>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</si>
  <si>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</si>
  <si>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</si>
  <si>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</si>
  <si>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</si>
  <si>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Кассовый план исполнения бюджета  Муромского района на 2017 год</t>
  </si>
  <si>
    <t>Исп. Е.Ю.Коровушкина 8(49234) 2-69-95</t>
  </si>
  <si>
    <t>Начальник финансового управления администрации  района</t>
  </si>
  <si>
    <t>Г.А.Сафонова</t>
  </si>
  <si>
    <t>(по состоянию на 01.12.2017 года)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</si>
</sst>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view="pageBreakPreview" zoomScaleSheetLayoutView="100" workbookViewId="0" topLeftCell="A1">
      <pane ySplit="9" topLeftCell="A10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cols>
    <col min="1" max="1" width="25.875" style="2" customWidth="1"/>
    <col min="2" max="2" width="4.375" style="2" customWidth="1"/>
    <col min="3" max="3" width="9.625" style="2" bestFit="1" customWidth="1"/>
    <col min="4" max="4" width="9.375" style="2" bestFit="1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10.125" style="2" customWidth="1"/>
    <col min="10" max="10" width="8.75390625" style="2" customWidth="1"/>
    <col min="11" max="15" width="9.25390625" style="2" bestFit="1" customWidth="1"/>
    <col min="16" max="16" width="10.125" style="2" customWidth="1"/>
    <col min="17" max="17" width="9.375" style="2" customWidth="1"/>
    <col min="18" max="18" width="9.25390625" style="2" customWidth="1"/>
    <col min="19" max="19" width="8.75390625" style="2" customWidth="1"/>
    <col min="20" max="20" width="10.125" style="2" customWidth="1"/>
    <col min="21" max="21" width="9.1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1"/>
    </row>
    <row r="2" spans="1:21" ht="18.75">
      <c r="A2" s="3"/>
      <c r="B2" s="3"/>
      <c r="C2" s="3"/>
      <c r="D2" s="4"/>
      <c r="E2" s="3"/>
      <c r="F2" s="40" t="s">
        <v>65</v>
      </c>
      <c r="G2" s="40"/>
      <c r="H2" s="40"/>
      <c r="I2" s="40"/>
      <c r="J2" s="40"/>
      <c r="K2" s="40"/>
      <c r="L2" s="40"/>
      <c r="M2" s="40"/>
      <c r="N2" s="40"/>
      <c r="O2" s="3"/>
      <c r="P2" s="3"/>
      <c r="Q2" s="3"/>
      <c r="R2" s="3"/>
      <c r="S2" s="3"/>
      <c r="T2" s="3"/>
      <c r="U2" s="1"/>
    </row>
    <row r="3" spans="1:21" ht="12.75" customHeight="1">
      <c r="A3" s="28" t="s">
        <v>0</v>
      </c>
      <c r="B3" s="28"/>
      <c r="C3" s="28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28" t="s">
        <v>1</v>
      </c>
      <c r="B4" s="28"/>
      <c r="C4" s="28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39" t="s">
        <v>2</v>
      </c>
      <c r="B6" s="39" t="s">
        <v>3</v>
      </c>
      <c r="C6" s="39" t="s">
        <v>4</v>
      </c>
      <c r="D6" s="39" t="s">
        <v>5</v>
      </c>
      <c r="E6" s="39" t="s">
        <v>6</v>
      </c>
      <c r="F6" s="39"/>
      <c r="G6" s="39"/>
      <c r="H6" s="39" t="s">
        <v>7</v>
      </c>
      <c r="I6" s="39" t="s">
        <v>8</v>
      </c>
      <c r="J6" s="39"/>
      <c r="K6" s="39"/>
      <c r="L6" s="39" t="s">
        <v>9</v>
      </c>
      <c r="M6" s="39" t="s">
        <v>10</v>
      </c>
      <c r="N6" s="39"/>
      <c r="O6" s="39"/>
      <c r="P6" s="39" t="s">
        <v>11</v>
      </c>
      <c r="Q6" s="39" t="s">
        <v>12</v>
      </c>
      <c r="R6" s="39"/>
      <c r="S6" s="39"/>
      <c r="T6" s="39" t="s">
        <v>13</v>
      </c>
      <c r="U6" s="1"/>
    </row>
    <row r="7" spans="1:21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1"/>
    </row>
    <row r="8" spans="1:21" ht="12.75">
      <c r="A8" s="39"/>
      <c r="B8" s="39"/>
      <c r="C8" s="39"/>
      <c r="D8" s="39"/>
      <c r="E8" s="6" t="s">
        <v>14</v>
      </c>
      <c r="F8" s="6" t="s">
        <v>15</v>
      </c>
      <c r="G8" s="6" t="s">
        <v>16</v>
      </c>
      <c r="H8" s="39"/>
      <c r="I8" s="6" t="s">
        <v>17</v>
      </c>
      <c r="J8" s="6" t="s">
        <v>18</v>
      </c>
      <c r="K8" s="6" t="s">
        <v>19</v>
      </c>
      <c r="L8" s="39"/>
      <c r="M8" s="6" t="s">
        <v>20</v>
      </c>
      <c r="N8" s="6" t="s">
        <v>21</v>
      </c>
      <c r="O8" s="6" t="s">
        <v>22</v>
      </c>
      <c r="P8" s="39"/>
      <c r="Q8" s="6" t="s">
        <v>23</v>
      </c>
      <c r="R8" s="6" t="s">
        <v>24</v>
      </c>
      <c r="S8" s="6" t="s">
        <v>25</v>
      </c>
      <c r="T8" s="39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">
      <c r="A10" s="12" t="s">
        <v>26</v>
      </c>
      <c r="B10" s="13" t="s">
        <v>50</v>
      </c>
      <c r="C10" s="11">
        <f>C12+C13+C14</f>
        <v>347780.51</v>
      </c>
      <c r="D10" s="11">
        <f aca="true" t="shared" si="0" ref="D10:T10">D12+D13+D14</f>
        <v>347780.51</v>
      </c>
      <c r="E10" s="11">
        <f t="shared" si="0"/>
        <v>24465.74</v>
      </c>
      <c r="F10" s="11">
        <f t="shared" si="0"/>
        <v>27608.530000000002</v>
      </c>
      <c r="G10" s="11">
        <f t="shared" si="0"/>
        <v>47940.850000000006</v>
      </c>
      <c r="H10" s="11">
        <f t="shared" si="0"/>
        <v>100015.12000000001</v>
      </c>
      <c r="I10" s="11">
        <f t="shared" si="0"/>
        <v>22241.989999999998</v>
      </c>
      <c r="J10" s="11">
        <f t="shared" si="0"/>
        <v>32435.39</v>
      </c>
      <c r="K10" s="11">
        <f t="shared" si="0"/>
        <v>16814.2</v>
      </c>
      <c r="L10" s="11">
        <f t="shared" si="0"/>
        <v>71491.57999999999</v>
      </c>
      <c r="M10" s="11">
        <f t="shared" si="0"/>
        <v>29252.33</v>
      </c>
      <c r="N10" s="11">
        <f t="shared" si="0"/>
        <v>20734.57</v>
      </c>
      <c r="O10" s="11">
        <f t="shared" si="0"/>
        <v>37104.36</v>
      </c>
      <c r="P10" s="11">
        <f t="shared" si="0"/>
        <v>87091.26000000001</v>
      </c>
      <c r="Q10" s="11">
        <f t="shared" si="0"/>
        <v>24145.71</v>
      </c>
      <c r="R10" s="11">
        <f t="shared" si="0"/>
        <v>21433.93</v>
      </c>
      <c r="S10" s="11">
        <f t="shared" si="0"/>
        <v>43602.91</v>
      </c>
      <c r="T10" s="11">
        <f t="shared" si="0"/>
        <v>89182.55000000002</v>
      </c>
      <c r="U10" s="7"/>
    </row>
    <row r="11" spans="1:21" ht="18.75" customHeight="1">
      <c r="A11" s="8" t="s">
        <v>27</v>
      </c>
      <c r="B11" s="13"/>
      <c r="C11" s="11"/>
      <c r="D11" s="10"/>
      <c r="E11" s="22"/>
      <c r="F11" s="23"/>
      <c r="G11" s="10"/>
      <c r="H11" s="11"/>
      <c r="I11" s="10"/>
      <c r="J11" s="10"/>
      <c r="K11" s="10" t="s">
        <v>49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51</v>
      </c>
      <c r="C12" s="10">
        <v>55810.02</v>
      </c>
      <c r="D12" s="10">
        <f>H12+L12+P12+T12</f>
        <v>55810.02</v>
      </c>
      <c r="E12" s="10">
        <v>3722.84</v>
      </c>
      <c r="F12" s="10">
        <v>3320.13</v>
      </c>
      <c r="G12" s="10">
        <v>5288.02</v>
      </c>
      <c r="H12" s="11">
        <f>SUM(E12:G12)</f>
        <v>12330.990000000002</v>
      </c>
      <c r="I12" s="10">
        <v>5725.76</v>
      </c>
      <c r="J12" s="10">
        <v>4680.47</v>
      </c>
      <c r="K12" s="10">
        <v>4382.63</v>
      </c>
      <c r="L12" s="11">
        <f>SUM(I12:K12)</f>
        <v>14788.86</v>
      </c>
      <c r="M12" s="10">
        <v>4405</v>
      </c>
      <c r="N12" s="10">
        <v>4405.32</v>
      </c>
      <c r="O12" s="10">
        <v>5487.28</v>
      </c>
      <c r="P12" s="11">
        <f>SUM(M12:O12)</f>
        <v>14297.599999999999</v>
      </c>
      <c r="Q12" s="10">
        <v>5077.67</v>
      </c>
      <c r="R12" s="10">
        <v>5587.49</v>
      </c>
      <c r="S12" s="10">
        <v>3727.41</v>
      </c>
      <c r="T12" s="11">
        <f>SUM(Q12:S12)</f>
        <v>14392.57</v>
      </c>
      <c r="U12" s="1"/>
    </row>
    <row r="13" spans="1:21" ht="12.75">
      <c r="A13" s="8" t="s">
        <v>29</v>
      </c>
      <c r="B13" s="9" t="s">
        <v>52</v>
      </c>
      <c r="C13" s="10">
        <v>291970.49</v>
      </c>
      <c r="D13" s="10">
        <f>H13+L13+P13+T13</f>
        <v>291970.49</v>
      </c>
      <c r="E13" s="24">
        <v>20742.9</v>
      </c>
      <c r="F13" s="24">
        <v>24288.4</v>
      </c>
      <c r="G13" s="24">
        <v>42652.83</v>
      </c>
      <c r="H13" s="11">
        <f>E13+F13+G13</f>
        <v>87684.13</v>
      </c>
      <c r="I13" s="10">
        <v>16516.23</v>
      </c>
      <c r="J13" s="10">
        <v>27754.92</v>
      </c>
      <c r="K13" s="10">
        <v>12431.57</v>
      </c>
      <c r="L13" s="11">
        <f>I13+J13+K13</f>
        <v>56702.719999999994</v>
      </c>
      <c r="M13" s="10">
        <v>24847.33</v>
      </c>
      <c r="N13" s="10">
        <v>16329.25</v>
      </c>
      <c r="O13" s="10">
        <v>31617.08</v>
      </c>
      <c r="P13" s="11">
        <f>M13+N13+O13</f>
        <v>72793.66</v>
      </c>
      <c r="Q13" s="10">
        <v>19068.04</v>
      </c>
      <c r="R13" s="10">
        <v>15846.44</v>
      </c>
      <c r="S13" s="10">
        <v>39875.5</v>
      </c>
      <c r="T13" s="11">
        <f>Q13+R13+S13</f>
        <v>74789.98000000001</v>
      </c>
      <c r="U13" s="1"/>
    </row>
    <row r="14" spans="1:21" ht="38.25">
      <c r="A14" s="8" t="s">
        <v>30</v>
      </c>
      <c r="B14" s="9">
        <v>130</v>
      </c>
      <c r="C14" s="10">
        <v>0</v>
      </c>
      <c r="D14" s="10">
        <f>H14+L14+P14+T14</f>
        <v>0</v>
      </c>
      <c r="E14" s="24">
        <v>0</v>
      </c>
      <c r="F14" s="24"/>
      <c r="G14" s="24"/>
      <c r="H14" s="11">
        <f>E14+F14+G14</f>
        <v>0</v>
      </c>
      <c r="I14" s="10"/>
      <c r="J14" s="10"/>
      <c r="K14" s="10"/>
      <c r="L14" s="11">
        <f>I14+J14+K14</f>
        <v>0</v>
      </c>
      <c r="M14" s="10"/>
      <c r="N14" s="10"/>
      <c r="O14" s="10"/>
      <c r="P14" s="11">
        <f>M14+N14+O14</f>
        <v>0</v>
      </c>
      <c r="Q14" s="10"/>
      <c r="R14" s="10"/>
      <c r="S14" s="10"/>
      <c r="T14" s="11">
        <f>Q14+R14+S14</f>
        <v>0</v>
      </c>
      <c r="U14" s="1"/>
    </row>
    <row r="15" spans="1:21" ht="36">
      <c r="A15" s="12" t="s">
        <v>31</v>
      </c>
      <c r="B15" s="13" t="s">
        <v>53</v>
      </c>
      <c r="C15" s="11">
        <f>SUM(C16:C19)</f>
        <v>366836.59</v>
      </c>
      <c r="D15" s="11">
        <f aca="true" t="shared" si="1" ref="D15:T15">SUM(D16:D19)</f>
        <v>381925.69000000006</v>
      </c>
      <c r="E15" s="11">
        <f t="shared" si="1"/>
        <v>20176.25</v>
      </c>
      <c r="F15" s="11">
        <f t="shared" si="1"/>
        <v>24110.030000000002</v>
      </c>
      <c r="G15" s="11">
        <f t="shared" si="1"/>
        <v>30923.659999999996</v>
      </c>
      <c r="H15" s="11">
        <f t="shared" si="1"/>
        <v>75209.94</v>
      </c>
      <c r="I15" s="11">
        <f t="shared" si="1"/>
        <v>20837.91</v>
      </c>
      <c r="J15" s="11">
        <f t="shared" si="1"/>
        <v>29424.82</v>
      </c>
      <c r="K15" s="11">
        <f t="shared" si="1"/>
        <v>31849.07</v>
      </c>
      <c r="L15" s="11">
        <f t="shared" si="1"/>
        <v>82111.79999999999</v>
      </c>
      <c r="M15" s="11">
        <f t="shared" si="1"/>
        <v>29118.690000000002</v>
      </c>
      <c r="N15" s="11">
        <f t="shared" si="1"/>
        <v>34657.9</v>
      </c>
      <c r="O15" s="11">
        <f t="shared" si="1"/>
        <v>27330.07</v>
      </c>
      <c r="P15" s="11">
        <f t="shared" si="1"/>
        <v>91106.66</v>
      </c>
      <c r="Q15" s="11">
        <f t="shared" si="1"/>
        <v>23358.850000000002</v>
      </c>
      <c r="R15" s="11">
        <f t="shared" si="1"/>
        <v>37904.33</v>
      </c>
      <c r="S15" s="11">
        <f t="shared" si="1"/>
        <v>72234.11</v>
      </c>
      <c r="T15" s="11">
        <f t="shared" si="1"/>
        <v>133497.29</v>
      </c>
      <c r="U15" s="7"/>
    </row>
    <row r="16" spans="1:21" ht="25.5">
      <c r="A16" s="8" t="s">
        <v>32</v>
      </c>
      <c r="B16" s="9" t="s">
        <v>54</v>
      </c>
      <c r="C16" s="11">
        <f>C31+C22</f>
        <v>35689.57</v>
      </c>
      <c r="D16" s="11">
        <f>D31+D22</f>
        <v>35689.57</v>
      </c>
      <c r="E16" s="11">
        <f>E31+E22</f>
        <v>2496</v>
      </c>
      <c r="F16" s="11">
        <f aca="true" t="shared" si="2" ref="F16:T16">F31+F22</f>
        <v>4349.3</v>
      </c>
      <c r="G16" s="11">
        <f t="shared" si="2"/>
        <v>5721.8</v>
      </c>
      <c r="H16" s="11">
        <f t="shared" si="2"/>
        <v>12567.099999999999</v>
      </c>
      <c r="I16" s="11">
        <f t="shared" si="2"/>
        <v>42.5</v>
      </c>
      <c r="J16" s="11">
        <f t="shared" si="2"/>
        <v>4070.6</v>
      </c>
      <c r="K16" s="11">
        <f t="shared" si="2"/>
        <v>1333</v>
      </c>
      <c r="L16" s="11">
        <f t="shared" si="2"/>
        <v>5446.1</v>
      </c>
      <c r="M16" s="11">
        <f t="shared" si="2"/>
        <v>2803.2</v>
      </c>
      <c r="N16" s="11">
        <f t="shared" si="2"/>
        <v>2378</v>
      </c>
      <c r="O16" s="11">
        <f t="shared" si="2"/>
        <v>5676.7</v>
      </c>
      <c r="P16" s="11">
        <f t="shared" si="2"/>
        <v>10857.900000000001</v>
      </c>
      <c r="Q16" s="11">
        <f t="shared" si="2"/>
        <v>3824</v>
      </c>
      <c r="R16" s="11">
        <f t="shared" si="2"/>
        <v>934</v>
      </c>
      <c r="S16" s="11">
        <f t="shared" si="2"/>
        <v>2060.47</v>
      </c>
      <c r="T16" s="11">
        <f t="shared" si="2"/>
        <v>6818.469999999999</v>
      </c>
      <c r="U16" s="7"/>
    </row>
    <row r="17" spans="1:21" ht="63.75">
      <c r="A17" s="8" t="s">
        <v>33</v>
      </c>
      <c r="B17" s="9" t="s">
        <v>55</v>
      </c>
      <c r="C17" s="11">
        <f>C23+C28</f>
        <v>174619.68</v>
      </c>
      <c r="D17" s="11">
        <f>D23+D28</f>
        <v>190251.28</v>
      </c>
      <c r="E17" s="11">
        <f aca="true" t="shared" si="3" ref="E17:T17">E23+E28</f>
        <v>12868.710000000001</v>
      </c>
      <c r="F17" s="11">
        <f t="shared" si="3"/>
        <v>13930.76</v>
      </c>
      <c r="G17" s="11">
        <f t="shared" si="3"/>
        <v>18179.149999999998</v>
      </c>
      <c r="H17" s="11">
        <f t="shared" si="3"/>
        <v>44978.62</v>
      </c>
      <c r="I17" s="11">
        <f t="shared" si="3"/>
        <v>14570.23</v>
      </c>
      <c r="J17" s="11">
        <f t="shared" si="3"/>
        <v>17490.79</v>
      </c>
      <c r="K17" s="11">
        <f t="shared" si="3"/>
        <v>21706.75</v>
      </c>
      <c r="L17" s="11">
        <f t="shared" si="3"/>
        <v>53767.77</v>
      </c>
      <c r="M17" s="11">
        <f t="shared" si="3"/>
        <v>11014.34</v>
      </c>
      <c r="N17" s="11">
        <f t="shared" si="3"/>
        <v>12093.81</v>
      </c>
      <c r="O17" s="11">
        <f t="shared" si="3"/>
        <v>12246.480000000001</v>
      </c>
      <c r="P17" s="11">
        <f t="shared" si="3"/>
        <v>35354.63</v>
      </c>
      <c r="Q17" s="11">
        <f t="shared" si="3"/>
        <v>12948.9</v>
      </c>
      <c r="R17" s="11">
        <f t="shared" si="3"/>
        <v>26861.79</v>
      </c>
      <c r="S17" s="11">
        <f t="shared" si="3"/>
        <v>16339.57</v>
      </c>
      <c r="T17" s="11">
        <f t="shared" si="3"/>
        <v>56150.26</v>
      </c>
      <c r="U17" s="7"/>
    </row>
    <row r="18" spans="1:22" ht="52.5" customHeight="1">
      <c r="A18" s="8" t="s">
        <v>34</v>
      </c>
      <c r="B18" s="9" t="s">
        <v>56</v>
      </c>
      <c r="C18" s="11">
        <f>C32</f>
        <v>1091</v>
      </c>
      <c r="D18" s="11">
        <f aca="true" t="shared" si="4" ref="D18:T18">D32</f>
        <v>1091</v>
      </c>
      <c r="E18" s="11">
        <f t="shared" si="4"/>
        <v>0</v>
      </c>
      <c r="F18" s="11">
        <f t="shared" si="4"/>
        <v>0</v>
      </c>
      <c r="G18" s="11">
        <f t="shared" si="4"/>
        <v>133.75</v>
      </c>
      <c r="H18" s="11">
        <f t="shared" si="4"/>
        <v>133.75</v>
      </c>
      <c r="I18" s="11">
        <f t="shared" si="4"/>
        <v>0</v>
      </c>
      <c r="J18" s="11">
        <f t="shared" si="4"/>
        <v>0</v>
      </c>
      <c r="K18" s="11">
        <f t="shared" si="4"/>
        <v>136.76</v>
      </c>
      <c r="L18" s="11">
        <f t="shared" si="4"/>
        <v>136.76</v>
      </c>
      <c r="M18" s="11">
        <f t="shared" si="4"/>
        <v>0</v>
      </c>
      <c r="N18" s="11">
        <f t="shared" si="4"/>
        <v>0</v>
      </c>
      <c r="O18" s="11">
        <f t="shared" si="4"/>
        <v>136.76</v>
      </c>
      <c r="P18" s="11">
        <f t="shared" si="4"/>
        <v>136.76</v>
      </c>
      <c r="Q18" s="11">
        <f t="shared" si="4"/>
        <v>0</v>
      </c>
      <c r="R18" s="11">
        <f t="shared" si="4"/>
        <v>0</v>
      </c>
      <c r="S18" s="11">
        <f t="shared" si="4"/>
        <v>683.73</v>
      </c>
      <c r="T18" s="11">
        <f t="shared" si="4"/>
        <v>683.73</v>
      </c>
      <c r="U18" s="1"/>
      <c r="V18" s="14"/>
    </row>
    <row r="19" spans="1:21" ht="14.25" customHeight="1">
      <c r="A19" s="8" t="s">
        <v>35</v>
      </c>
      <c r="B19" s="9" t="s">
        <v>57</v>
      </c>
      <c r="C19" s="11">
        <f>C24+C26+C29+C33</f>
        <v>155436.34000000003</v>
      </c>
      <c r="D19" s="11">
        <f>D24+D26+D29+D33</f>
        <v>154893.84000000003</v>
      </c>
      <c r="E19" s="11">
        <f>E24+E26+E29+E33</f>
        <v>4811.54</v>
      </c>
      <c r="F19" s="11">
        <f aca="true" t="shared" si="5" ref="F19:T19">F24+F26+F29+F33</f>
        <v>5829.97</v>
      </c>
      <c r="G19" s="11">
        <f t="shared" si="5"/>
        <v>6888.960000000001</v>
      </c>
      <c r="H19" s="11">
        <f t="shared" si="5"/>
        <v>17530.47</v>
      </c>
      <c r="I19" s="11">
        <f t="shared" si="5"/>
        <v>6225.18</v>
      </c>
      <c r="J19" s="11">
        <f t="shared" si="5"/>
        <v>7863.43</v>
      </c>
      <c r="K19" s="11">
        <f t="shared" si="5"/>
        <v>8672.56</v>
      </c>
      <c r="L19" s="11">
        <f t="shared" si="5"/>
        <v>22761.17</v>
      </c>
      <c r="M19" s="11">
        <f t="shared" si="5"/>
        <v>15301.15</v>
      </c>
      <c r="N19" s="11">
        <f t="shared" si="5"/>
        <v>20186.090000000004</v>
      </c>
      <c r="O19" s="11">
        <f t="shared" si="5"/>
        <v>9270.130000000001</v>
      </c>
      <c r="P19" s="11">
        <f t="shared" si="5"/>
        <v>44757.369999999995</v>
      </c>
      <c r="Q19" s="11">
        <f t="shared" si="5"/>
        <v>6585.95</v>
      </c>
      <c r="R19" s="11">
        <f t="shared" si="5"/>
        <v>10108.54</v>
      </c>
      <c r="S19" s="11">
        <f t="shared" si="5"/>
        <v>53150.340000000004</v>
      </c>
      <c r="T19" s="11">
        <f t="shared" si="5"/>
        <v>69844.83</v>
      </c>
      <c r="U19" s="1"/>
    </row>
    <row r="20" spans="1:21" ht="25.5">
      <c r="A20" s="8" t="s">
        <v>36</v>
      </c>
      <c r="B20" s="13"/>
      <c r="C20" s="10"/>
      <c r="D20" s="10"/>
      <c r="E20" s="10"/>
      <c r="F20" s="10"/>
      <c r="G20" s="10"/>
      <c r="H20" s="11"/>
      <c r="I20" s="10"/>
      <c r="J20" s="10"/>
      <c r="K20" s="10"/>
      <c r="L20" s="11"/>
      <c r="M20" s="10"/>
      <c r="N20" s="10"/>
      <c r="O20" s="10"/>
      <c r="P20" s="11"/>
      <c r="Q20" s="10"/>
      <c r="R20" s="10"/>
      <c r="S20" s="10"/>
      <c r="T20" s="11"/>
      <c r="U20" s="1"/>
    </row>
    <row r="21" spans="1:21" ht="21" customHeight="1">
      <c r="A21" s="15" t="s">
        <v>37</v>
      </c>
      <c r="B21" s="13"/>
      <c r="C21" s="11">
        <f>C23+C24+C22</f>
        <v>133757.54</v>
      </c>
      <c r="D21" s="11">
        <f aca="true" t="shared" si="6" ref="D21:T21">D23+D24+D22</f>
        <v>133065.54</v>
      </c>
      <c r="E21" s="11">
        <f t="shared" si="6"/>
        <v>3470.44</v>
      </c>
      <c r="F21" s="11">
        <f t="shared" si="6"/>
        <v>5152.969999999999</v>
      </c>
      <c r="G21" s="11">
        <f t="shared" si="6"/>
        <v>5231.97</v>
      </c>
      <c r="H21" s="11">
        <f t="shared" si="6"/>
        <v>13855.38</v>
      </c>
      <c r="I21" s="11">
        <f t="shared" si="6"/>
        <v>4352.1</v>
      </c>
      <c r="J21" s="11">
        <f t="shared" si="6"/>
        <v>6455.110000000001</v>
      </c>
      <c r="K21" s="11">
        <f t="shared" si="6"/>
        <v>5844.63</v>
      </c>
      <c r="L21" s="11">
        <f t="shared" si="6"/>
        <v>16651.84</v>
      </c>
      <c r="M21" s="11">
        <f t="shared" si="6"/>
        <v>13828.19</v>
      </c>
      <c r="N21" s="11">
        <f t="shared" si="6"/>
        <v>17874.95</v>
      </c>
      <c r="O21" s="11">
        <f t="shared" si="6"/>
        <v>8074.21</v>
      </c>
      <c r="P21" s="11">
        <f t="shared" si="6"/>
        <v>39777.34999999999</v>
      </c>
      <c r="Q21" s="11">
        <f t="shared" si="6"/>
        <v>5523.09</v>
      </c>
      <c r="R21" s="11">
        <f t="shared" si="6"/>
        <v>6450.34</v>
      </c>
      <c r="S21" s="11">
        <f t="shared" si="6"/>
        <v>50807.54</v>
      </c>
      <c r="T21" s="11">
        <f t="shared" si="6"/>
        <v>62780.97</v>
      </c>
      <c r="U21" s="7"/>
    </row>
    <row r="22" spans="1:21" ht="25.5">
      <c r="A22" s="8" t="s">
        <v>32</v>
      </c>
      <c r="B22" s="9" t="s">
        <v>54</v>
      </c>
      <c r="C22" s="10">
        <v>2000</v>
      </c>
      <c r="D22" s="10">
        <f>H22+L22+P22+T22</f>
        <v>2000</v>
      </c>
      <c r="E22" s="10">
        <v>0</v>
      </c>
      <c r="F22" s="10">
        <v>1084</v>
      </c>
      <c r="G22" s="10">
        <v>263.8</v>
      </c>
      <c r="H22" s="11">
        <f>SUM(E22:G22)</f>
        <v>1347.8</v>
      </c>
      <c r="I22" s="10">
        <v>42.5</v>
      </c>
      <c r="J22" s="10">
        <v>0</v>
      </c>
      <c r="K22" s="10">
        <v>0</v>
      </c>
      <c r="L22" s="11">
        <f>I22+J22+K22</f>
        <v>42.5</v>
      </c>
      <c r="M22" s="25">
        <v>0</v>
      </c>
      <c r="N22" s="10">
        <v>0</v>
      </c>
      <c r="O22" s="10">
        <v>609.7</v>
      </c>
      <c r="P22" s="11">
        <f>SUM(M22:O22)</f>
        <v>609.7</v>
      </c>
      <c r="Q22" s="10">
        <v>0</v>
      </c>
      <c r="R22" s="10">
        <v>0</v>
      </c>
      <c r="S22" s="10">
        <v>0</v>
      </c>
      <c r="T22" s="11">
        <f>SUM(Q22:S22)</f>
        <v>0</v>
      </c>
      <c r="U22" s="1"/>
    </row>
    <row r="23" spans="1:22" ht="81" customHeight="1">
      <c r="A23" s="8" t="s">
        <v>33</v>
      </c>
      <c r="B23" s="9" t="s">
        <v>55</v>
      </c>
      <c r="C23" s="10">
        <v>14789.4</v>
      </c>
      <c r="D23" s="10">
        <f>H23+L23+P23+T23</f>
        <v>14789.400000000001</v>
      </c>
      <c r="E23" s="10">
        <v>1059.6</v>
      </c>
      <c r="F23" s="10">
        <v>1154.6</v>
      </c>
      <c r="G23" s="10">
        <v>1478.1</v>
      </c>
      <c r="H23" s="11">
        <f>E23+F23+G23</f>
        <v>3692.2999999999997</v>
      </c>
      <c r="I23" s="10">
        <v>1098.5</v>
      </c>
      <c r="J23" s="10">
        <v>1247.9</v>
      </c>
      <c r="K23" s="10">
        <v>1499.53</v>
      </c>
      <c r="L23" s="11">
        <f>SUM(I23:K23)</f>
        <v>3845.9300000000003</v>
      </c>
      <c r="M23" s="10">
        <v>1220.2</v>
      </c>
      <c r="N23" s="10">
        <v>865.8</v>
      </c>
      <c r="O23" s="10">
        <v>941.7</v>
      </c>
      <c r="P23" s="11">
        <f>SUM(M23:O23)</f>
        <v>3027.7</v>
      </c>
      <c r="Q23" s="10">
        <v>1054.3</v>
      </c>
      <c r="R23" s="10">
        <v>1982</v>
      </c>
      <c r="S23" s="10">
        <v>1187.17</v>
      </c>
      <c r="T23" s="11">
        <f>SUM(Q23:S23)</f>
        <v>4223.47</v>
      </c>
      <c r="U23" s="7"/>
      <c r="V23" s="14"/>
    </row>
    <row r="24" spans="1:21" ht="13.5" customHeight="1">
      <c r="A24" s="8" t="s">
        <v>35</v>
      </c>
      <c r="B24" s="9" t="s">
        <v>57</v>
      </c>
      <c r="C24" s="10">
        <v>116968.14</v>
      </c>
      <c r="D24" s="10">
        <f>H24+L24+P24+T24</f>
        <v>116276.14</v>
      </c>
      <c r="E24" s="10">
        <v>2410.84</v>
      </c>
      <c r="F24" s="10">
        <v>2914.37</v>
      </c>
      <c r="G24" s="10">
        <v>3490.07</v>
      </c>
      <c r="H24" s="11">
        <f>E24+F24+G24</f>
        <v>8815.28</v>
      </c>
      <c r="I24" s="10">
        <v>3211.1</v>
      </c>
      <c r="J24" s="10">
        <v>5207.21</v>
      </c>
      <c r="K24" s="10">
        <v>4345.1</v>
      </c>
      <c r="L24" s="11">
        <f>SUM(I24:K24)</f>
        <v>12763.41</v>
      </c>
      <c r="M24" s="10">
        <v>12607.99</v>
      </c>
      <c r="N24" s="10">
        <v>17009.15</v>
      </c>
      <c r="O24" s="10">
        <v>6522.81</v>
      </c>
      <c r="P24" s="11">
        <f>SUM(M24:O24)</f>
        <v>36139.95</v>
      </c>
      <c r="Q24" s="10">
        <v>4468.79</v>
      </c>
      <c r="R24" s="10">
        <v>4468.34</v>
      </c>
      <c r="S24" s="10">
        <v>49620.37</v>
      </c>
      <c r="T24" s="11">
        <f>SUM(Q24:S24)</f>
        <v>58557.5</v>
      </c>
      <c r="U24" s="1"/>
    </row>
    <row r="25" spans="1:21" ht="52.5" customHeight="1" hidden="1">
      <c r="A25" s="15" t="s">
        <v>38</v>
      </c>
      <c r="B25" s="9"/>
      <c r="C25" s="11">
        <f>C26</f>
        <v>0</v>
      </c>
      <c r="D25" s="11">
        <f aca="true" t="shared" si="7" ref="D25:T25">D26</f>
        <v>0</v>
      </c>
      <c r="E25" s="11">
        <f t="shared" si="7"/>
        <v>0</v>
      </c>
      <c r="F25" s="11">
        <f t="shared" si="7"/>
        <v>0</v>
      </c>
      <c r="G25" s="11">
        <f t="shared" si="7"/>
        <v>0</v>
      </c>
      <c r="H25" s="11">
        <f t="shared" si="7"/>
        <v>0</v>
      </c>
      <c r="I25" s="11">
        <f t="shared" si="7"/>
        <v>0</v>
      </c>
      <c r="J25" s="11">
        <f t="shared" si="7"/>
        <v>0</v>
      </c>
      <c r="K25" s="11">
        <f t="shared" si="7"/>
        <v>0</v>
      </c>
      <c r="L25" s="11">
        <f t="shared" si="7"/>
        <v>0</v>
      </c>
      <c r="M25" s="11">
        <f t="shared" si="7"/>
        <v>0</v>
      </c>
      <c r="N25" s="11">
        <f t="shared" si="7"/>
        <v>0</v>
      </c>
      <c r="O25" s="11">
        <f t="shared" si="7"/>
        <v>0</v>
      </c>
      <c r="P25" s="11">
        <f t="shared" si="7"/>
        <v>0</v>
      </c>
      <c r="Q25" s="11">
        <f t="shared" si="7"/>
        <v>0</v>
      </c>
      <c r="R25" s="11">
        <f t="shared" si="7"/>
        <v>0</v>
      </c>
      <c r="S25" s="11">
        <f t="shared" si="7"/>
        <v>0</v>
      </c>
      <c r="T25" s="11">
        <f t="shared" si="7"/>
        <v>0</v>
      </c>
      <c r="U25" s="7"/>
    </row>
    <row r="26" spans="1:21" ht="52.5" customHeight="1" hidden="1">
      <c r="A26" s="8" t="s">
        <v>35</v>
      </c>
      <c r="B26" s="9">
        <v>250</v>
      </c>
      <c r="C26" s="10">
        <v>0</v>
      </c>
      <c r="D26" s="10">
        <f>H26+L26+P26+T26</f>
        <v>0</v>
      </c>
      <c r="E26" s="10">
        <v>0</v>
      </c>
      <c r="F26" s="10">
        <v>0</v>
      </c>
      <c r="G26" s="10">
        <v>0</v>
      </c>
      <c r="H26" s="11">
        <f>SUM(E26:G26)</f>
        <v>0</v>
      </c>
      <c r="I26" s="10">
        <v>0</v>
      </c>
      <c r="J26" s="10">
        <v>0</v>
      </c>
      <c r="K26" s="10">
        <v>0</v>
      </c>
      <c r="L26" s="11">
        <f>SUM(I26:K26)</f>
        <v>0</v>
      </c>
      <c r="M26" s="10">
        <v>0</v>
      </c>
      <c r="N26" s="10">
        <v>0</v>
      </c>
      <c r="O26" s="10">
        <v>0</v>
      </c>
      <c r="P26" s="11">
        <f>SUM(M26:O26)</f>
        <v>0</v>
      </c>
      <c r="Q26" s="10">
        <v>0</v>
      </c>
      <c r="R26" s="10">
        <v>0</v>
      </c>
      <c r="S26" s="10">
        <v>0</v>
      </c>
      <c r="T26" s="11">
        <f>SUM(Q26:S26)</f>
        <v>0</v>
      </c>
      <c r="U26" s="7"/>
    </row>
    <row r="27" spans="1:22" ht="27">
      <c r="A27" s="15" t="s">
        <v>39</v>
      </c>
      <c r="B27" s="9"/>
      <c r="C27" s="11">
        <f>C28+C29</f>
        <v>191097.28</v>
      </c>
      <c r="D27" s="11">
        <f aca="true" t="shared" si="8" ref="D27:T27">D28+D29</f>
        <v>206878.38</v>
      </c>
      <c r="E27" s="11">
        <f t="shared" si="8"/>
        <v>14135.810000000001</v>
      </c>
      <c r="F27" s="11">
        <f>SUM(F28:F29)</f>
        <v>15238.31</v>
      </c>
      <c r="G27" s="11">
        <f t="shared" si="8"/>
        <v>19016.01</v>
      </c>
      <c r="H27" s="11">
        <f>H28+H29</f>
        <v>48390.13</v>
      </c>
      <c r="I27" s="11">
        <f t="shared" si="8"/>
        <v>15936.08</v>
      </c>
      <c r="J27" s="11">
        <f t="shared" si="8"/>
        <v>18712.059999999998</v>
      </c>
      <c r="K27" s="11">
        <f t="shared" si="8"/>
        <v>23607.34</v>
      </c>
      <c r="L27" s="11">
        <f>I27+J27+K27</f>
        <v>58255.479999999996</v>
      </c>
      <c r="M27" s="11">
        <f t="shared" si="8"/>
        <v>12092.58</v>
      </c>
      <c r="N27" s="11">
        <f t="shared" si="8"/>
        <v>13532.71</v>
      </c>
      <c r="O27" s="11">
        <f>O28+O29</f>
        <v>13375.17</v>
      </c>
      <c r="P27" s="11">
        <f t="shared" si="8"/>
        <v>39000.46</v>
      </c>
      <c r="Q27" s="11">
        <f>Q28+Q29</f>
        <v>14045.150000000001</v>
      </c>
      <c r="R27" s="11">
        <f t="shared" si="8"/>
        <v>29462.61</v>
      </c>
      <c r="S27" s="11">
        <f t="shared" si="8"/>
        <v>17724.55</v>
      </c>
      <c r="T27" s="11">
        <f t="shared" si="8"/>
        <v>61232.31</v>
      </c>
      <c r="U27" s="7"/>
      <c r="V27" s="14"/>
    </row>
    <row r="28" spans="1:22" ht="63.75">
      <c r="A28" s="8" t="s">
        <v>33</v>
      </c>
      <c r="B28" s="9" t="s">
        <v>55</v>
      </c>
      <c r="C28" s="10">
        <v>159830.28</v>
      </c>
      <c r="D28" s="10">
        <f>H28+L28+P28+T28</f>
        <v>175461.88</v>
      </c>
      <c r="E28" s="10">
        <v>11809.11</v>
      </c>
      <c r="F28" s="10">
        <v>12776.16</v>
      </c>
      <c r="G28" s="10">
        <v>16701.05</v>
      </c>
      <c r="H28" s="11">
        <f>E28+F28+G28</f>
        <v>41286.32</v>
      </c>
      <c r="I28" s="10">
        <v>13471.73</v>
      </c>
      <c r="J28" s="10">
        <v>16242.89</v>
      </c>
      <c r="K28" s="10">
        <v>20207.22</v>
      </c>
      <c r="L28" s="11">
        <f>I28+J28+K28</f>
        <v>49921.84</v>
      </c>
      <c r="M28" s="10">
        <v>9794.14</v>
      </c>
      <c r="N28" s="10">
        <v>11228.01</v>
      </c>
      <c r="O28" s="10">
        <v>11304.78</v>
      </c>
      <c r="P28" s="11">
        <f>SUM(M28:O28)</f>
        <v>32326.93</v>
      </c>
      <c r="Q28" s="10">
        <v>11894.6</v>
      </c>
      <c r="R28" s="10">
        <v>24879.79</v>
      </c>
      <c r="S28" s="10">
        <v>15152.4</v>
      </c>
      <c r="T28" s="11">
        <f>SUM(Q28:S28)</f>
        <v>51926.79</v>
      </c>
      <c r="U28" s="7"/>
      <c r="V28" s="14"/>
    </row>
    <row r="29" spans="1:21" ht="15.75" customHeight="1">
      <c r="A29" s="8" t="s">
        <v>35</v>
      </c>
      <c r="B29" s="9" t="s">
        <v>57</v>
      </c>
      <c r="C29" s="10">
        <v>31267</v>
      </c>
      <c r="D29" s="10">
        <f>H29+L29+P29+T29</f>
        <v>31416.5</v>
      </c>
      <c r="E29" s="10">
        <v>2326.7</v>
      </c>
      <c r="F29" s="10">
        <v>2462.15</v>
      </c>
      <c r="G29" s="10">
        <v>2314.96</v>
      </c>
      <c r="H29" s="11">
        <f>E29+F29+G29</f>
        <v>7103.81</v>
      </c>
      <c r="I29" s="10">
        <v>2464.35</v>
      </c>
      <c r="J29" s="10">
        <v>2469.17</v>
      </c>
      <c r="K29" s="10">
        <v>3400.12</v>
      </c>
      <c r="L29" s="11">
        <f>I29+J29+K29</f>
        <v>8333.64</v>
      </c>
      <c r="M29" s="10">
        <v>2298.44</v>
      </c>
      <c r="N29" s="10">
        <v>2304.7</v>
      </c>
      <c r="O29" s="10">
        <v>2070.39</v>
      </c>
      <c r="P29" s="11">
        <f>SUM(M29:O29)</f>
        <v>6673.529999999999</v>
      </c>
      <c r="Q29" s="10">
        <v>2150.55</v>
      </c>
      <c r="R29" s="10">
        <v>4582.82</v>
      </c>
      <c r="S29" s="10">
        <v>2572.15</v>
      </c>
      <c r="T29" s="11">
        <f>SUM(Q29:S29)</f>
        <v>9305.52</v>
      </c>
      <c r="U29" s="1"/>
    </row>
    <row r="30" spans="1:21" ht="33" customHeight="1">
      <c r="A30" s="15" t="s">
        <v>40</v>
      </c>
      <c r="B30" s="9"/>
      <c r="C30" s="11">
        <v>41981.77</v>
      </c>
      <c r="D30" s="11">
        <f aca="true" t="shared" si="9" ref="D30:K30">SUM(D31:D33)</f>
        <v>41981.77</v>
      </c>
      <c r="E30" s="11">
        <f t="shared" si="9"/>
        <v>2570</v>
      </c>
      <c r="F30" s="11">
        <f t="shared" si="9"/>
        <v>3718.75</v>
      </c>
      <c r="G30" s="11">
        <f t="shared" si="9"/>
        <v>6675.68</v>
      </c>
      <c r="H30" s="11">
        <f t="shared" si="9"/>
        <v>12964.43</v>
      </c>
      <c r="I30" s="11">
        <f t="shared" si="9"/>
        <v>549.73</v>
      </c>
      <c r="J30" s="11">
        <f t="shared" si="9"/>
        <v>4257.65</v>
      </c>
      <c r="K30" s="11">
        <f t="shared" si="9"/>
        <v>2397.1</v>
      </c>
      <c r="L30" s="11">
        <f>I30+J30+K30</f>
        <v>7204.48</v>
      </c>
      <c r="M30" s="11">
        <f aca="true" t="shared" si="10" ref="M30:T30">SUM(M31:M33)</f>
        <v>3197.92</v>
      </c>
      <c r="N30" s="11">
        <f t="shared" si="10"/>
        <v>3250.24</v>
      </c>
      <c r="O30" s="11">
        <f t="shared" si="10"/>
        <v>5880.6900000000005</v>
      </c>
      <c r="P30" s="11">
        <f t="shared" si="10"/>
        <v>12328.85</v>
      </c>
      <c r="Q30" s="11">
        <f t="shared" si="10"/>
        <v>3790.61</v>
      </c>
      <c r="R30" s="11">
        <f t="shared" si="10"/>
        <v>1991.38</v>
      </c>
      <c r="S30" s="11">
        <f t="shared" si="10"/>
        <v>3702.02</v>
      </c>
      <c r="T30" s="11">
        <f t="shared" si="10"/>
        <v>9484.009999999998</v>
      </c>
      <c r="U30" s="7"/>
    </row>
    <row r="31" spans="1:21" ht="25.5">
      <c r="A31" s="8" t="s">
        <v>32</v>
      </c>
      <c r="B31" s="9" t="s">
        <v>54</v>
      </c>
      <c r="C31" s="10">
        <v>33689.57</v>
      </c>
      <c r="D31" s="10">
        <f>H31+L31+P31+T31</f>
        <v>33689.57</v>
      </c>
      <c r="E31" s="10">
        <v>2496</v>
      </c>
      <c r="F31" s="10">
        <v>3265.3</v>
      </c>
      <c r="G31" s="10">
        <v>5458</v>
      </c>
      <c r="H31" s="11">
        <f>SUM(E31:G31)</f>
        <v>11219.3</v>
      </c>
      <c r="I31" s="10">
        <v>0</v>
      </c>
      <c r="J31" s="10">
        <v>4070.6</v>
      </c>
      <c r="K31" s="10">
        <v>1333</v>
      </c>
      <c r="L31" s="11">
        <f>I31+J31+K31</f>
        <v>5403.6</v>
      </c>
      <c r="M31" s="10">
        <v>2803.2</v>
      </c>
      <c r="N31" s="10">
        <v>2378</v>
      </c>
      <c r="O31" s="10">
        <v>5067</v>
      </c>
      <c r="P31" s="11">
        <f>SUM(M31:O31)</f>
        <v>10248.2</v>
      </c>
      <c r="Q31" s="10">
        <v>3824</v>
      </c>
      <c r="R31" s="10">
        <v>934</v>
      </c>
      <c r="S31" s="10">
        <v>2060.47</v>
      </c>
      <c r="T31" s="11">
        <f>SUM(Q31:S31)</f>
        <v>6818.469999999999</v>
      </c>
      <c r="U31" s="1"/>
    </row>
    <row r="32" spans="1:21" ht="55.5" customHeight="1">
      <c r="A32" s="8" t="s">
        <v>34</v>
      </c>
      <c r="B32" s="9" t="s">
        <v>56</v>
      </c>
      <c r="C32" s="10">
        <v>1091</v>
      </c>
      <c r="D32" s="10">
        <f>G32+L32+P32+T32</f>
        <v>1091</v>
      </c>
      <c r="E32" s="10">
        <v>0</v>
      </c>
      <c r="F32" s="10">
        <v>0</v>
      </c>
      <c r="G32" s="10">
        <v>133.75</v>
      </c>
      <c r="H32" s="11">
        <f>SUM(E32:G32)</f>
        <v>133.75</v>
      </c>
      <c r="I32" s="10">
        <v>0</v>
      </c>
      <c r="J32" s="10">
        <v>0</v>
      </c>
      <c r="K32" s="10">
        <v>136.76</v>
      </c>
      <c r="L32" s="11">
        <f>SUM(I32:K32)</f>
        <v>136.76</v>
      </c>
      <c r="M32" s="10">
        <v>0</v>
      </c>
      <c r="N32" s="10">
        <v>0</v>
      </c>
      <c r="O32" s="10">
        <v>136.76</v>
      </c>
      <c r="P32" s="11">
        <f>SUM(M32:O32)</f>
        <v>136.76</v>
      </c>
      <c r="Q32" s="10">
        <v>0</v>
      </c>
      <c r="R32" s="10">
        <v>0</v>
      </c>
      <c r="S32" s="10">
        <v>683.73</v>
      </c>
      <c r="T32" s="11">
        <f>SUM(Q32:S32)</f>
        <v>683.73</v>
      </c>
      <c r="U32" s="1"/>
    </row>
    <row r="33" spans="1:21" ht="18" customHeight="1">
      <c r="A33" s="8" t="s">
        <v>35</v>
      </c>
      <c r="B33" s="9" t="s">
        <v>57</v>
      </c>
      <c r="C33" s="10">
        <v>7201.2</v>
      </c>
      <c r="D33" s="10">
        <f>H33++L33+P33+T33</f>
        <v>7201.2</v>
      </c>
      <c r="E33" s="10">
        <v>74</v>
      </c>
      <c r="F33" s="10">
        <v>453.45</v>
      </c>
      <c r="G33" s="10">
        <v>1083.93</v>
      </c>
      <c r="H33" s="11">
        <f>SUM(E33:G33)</f>
        <v>1611.38</v>
      </c>
      <c r="I33" s="10">
        <v>549.73</v>
      </c>
      <c r="J33" s="10">
        <v>187.05</v>
      </c>
      <c r="K33" s="10">
        <v>927.34</v>
      </c>
      <c r="L33" s="11">
        <f>SUM(I33:K33)</f>
        <v>1664.12</v>
      </c>
      <c r="M33" s="10">
        <v>394.72</v>
      </c>
      <c r="N33" s="10">
        <v>872.24</v>
      </c>
      <c r="O33" s="10">
        <v>676.93</v>
      </c>
      <c r="P33" s="11">
        <f>SUM(M33:O33)</f>
        <v>1943.8899999999999</v>
      </c>
      <c r="Q33" s="10">
        <v>-33.39</v>
      </c>
      <c r="R33" s="10">
        <v>1057.38</v>
      </c>
      <c r="S33" s="10">
        <v>957.82</v>
      </c>
      <c r="T33" s="11">
        <f>SUM(Q33:S33)</f>
        <v>1981.8100000000002</v>
      </c>
      <c r="U33" s="1"/>
    </row>
    <row r="34" spans="1:21" ht="24">
      <c r="A34" s="12" t="s">
        <v>41</v>
      </c>
      <c r="B34" s="13" t="s">
        <v>58</v>
      </c>
      <c r="C34" s="11">
        <f>C10-C15</f>
        <v>-19056.080000000016</v>
      </c>
      <c r="D34" s="11">
        <f>D10-D15</f>
        <v>-34145.18000000005</v>
      </c>
      <c r="E34" s="11">
        <f aca="true" t="shared" si="11" ref="E34:T34">E10-E15</f>
        <v>4289.490000000002</v>
      </c>
      <c r="F34" s="11">
        <f t="shared" si="11"/>
        <v>3498.5</v>
      </c>
      <c r="G34" s="11">
        <f t="shared" si="11"/>
        <v>17017.19000000001</v>
      </c>
      <c r="H34" s="11">
        <f t="shared" si="11"/>
        <v>24805.180000000008</v>
      </c>
      <c r="I34" s="11">
        <f t="shared" si="11"/>
        <v>1404.079999999998</v>
      </c>
      <c r="J34" s="11">
        <f t="shared" si="11"/>
        <v>3010.5699999999997</v>
      </c>
      <c r="K34" s="11">
        <f t="shared" si="11"/>
        <v>-15034.869999999999</v>
      </c>
      <c r="L34" s="11">
        <f t="shared" si="11"/>
        <v>-10620.220000000001</v>
      </c>
      <c r="M34" s="11">
        <f t="shared" si="11"/>
        <v>133.63999999999942</v>
      </c>
      <c r="N34" s="11">
        <f t="shared" si="11"/>
        <v>-13923.330000000002</v>
      </c>
      <c r="O34" s="11">
        <f t="shared" si="11"/>
        <v>9774.29</v>
      </c>
      <c r="P34" s="11">
        <f t="shared" si="11"/>
        <v>-4015.399999999994</v>
      </c>
      <c r="Q34" s="11">
        <f t="shared" si="11"/>
        <v>786.859999999997</v>
      </c>
      <c r="R34" s="11">
        <f t="shared" si="11"/>
        <v>-16470.4</v>
      </c>
      <c r="S34" s="11">
        <f t="shared" si="11"/>
        <v>-28631.199999999997</v>
      </c>
      <c r="T34" s="11">
        <f t="shared" si="11"/>
        <v>-44314.73999999999</v>
      </c>
      <c r="U34" s="1"/>
    </row>
    <row r="35" spans="1:21" ht="51">
      <c r="A35" s="17" t="s">
        <v>42</v>
      </c>
      <c r="B35" s="13" t="s">
        <v>59</v>
      </c>
      <c r="C35" s="11"/>
      <c r="D35" s="11"/>
      <c r="E35" s="18"/>
      <c r="F35" s="18"/>
      <c r="G35" s="18"/>
      <c r="H35" s="11"/>
      <c r="I35" s="18"/>
      <c r="J35" s="18"/>
      <c r="K35" s="18"/>
      <c r="L35" s="11">
        <f>I35+J35+K35</f>
        <v>0</v>
      </c>
      <c r="M35" s="11"/>
      <c r="N35" s="18"/>
      <c r="O35" s="18"/>
      <c r="P35" s="11">
        <f>M35+N35+O35</f>
        <v>0</v>
      </c>
      <c r="Q35" s="11"/>
      <c r="R35" s="18"/>
      <c r="S35" s="11"/>
      <c r="T35" s="11">
        <f>Q35+R35+S35</f>
        <v>0</v>
      </c>
      <c r="U35" s="1"/>
    </row>
    <row r="36" spans="1:21" ht="63.75">
      <c r="A36" s="17" t="s">
        <v>43</v>
      </c>
      <c r="B36" s="13" t="s">
        <v>60</v>
      </c>
      <c r="C36" s="11">
        <f>C34+C14-C35</f>
        <v>-19056.080000000016</v>
      </c>
      <c r="D36" s="11">
        <f aca="true" t="shared" si="12" ref="D36:T36">D34+D14-D35</f>
        <v>-34145.18000000005</v>
      </c>
      <c r="E36" s="11">
        <f t="shared" si="12"/>
        <v>4289.490000000002</v>
      </c>
      <c r="F36" s="11">
        <f>F34+F14-F35</f>
        <v>3498.5</v>
      </c>
      <c r="G36" s="11">
        <f t="shared" si="12"/>
        <v>17017.19000000001</v>
      </c>
      <c r="H36" s="11">
        <f t="shared" si="12"/>
        <v>24805.180000000008</v>
      </c>
      <c r="I36" s="11">
        <f t="shared" si="12"/>
        <v>1404.079999999998</v>
      </c>
      <c r="J36" s="11">
        <f t="shared" si="12"/>
        <v>3010.5699999999997</v>
      </c>
      <c r="K36" s="11">
        <f>K34+K14-K35</f>
        <v>-15034.869999999999</v>
      </c>
      <c r="L36" s="11">
        <f t="shared" si="12"/>
        <v>-10620.220000000001</v>
      </c>
      <c r="M36" s="11">
        <f t="shared" si="12"/>
        <v>133.63999999999942</v>
      </c>
      <c r="N36" s="11">
        <f t="shared" si="12"/>
        <v>-13923.330000000002</v>
      </c>
      <c r="O36" s="11">
        <f>O34+O14-O35</f>
        <v>9774.29</v>
      </c>
      <c r="P36" s="11">
        <f t="shared" si="12"/>
        <v>-4015.399999999994</v>
      </c>
      <c r="Q36" s="11">
        <f t="shared" si="12"/>
        <v>786.859999999997</v>
      </c>
      <c r="R36" s="11">
        <f t="shared" si="12"/>
        <v>-16470.4</v>
      </c>
      <c r="S36" s="11">
        <f t="shared" si="12"/>
        <v>-28631.199999999997</v>
      </c>
      <c r="T36" s="11">
        <f t="shared" si="12"/>
        <v>-44314.73999999999</v>
      </c>
      <c r="U36" s="1"/>
    </row>
    <row r="37" spans="1:20" ht="37.5" customHeight="1">
      <c r="A37" s="17" t="s">
        <v>44</v>
      </c>
      <c r="B37" s="13">
        <v>1000</v>
      </c>
      <c r="C37" s="10">
        <v>14156.08</v>
      </c>
      <c r="D37" s="10">
        <v>14156.08</v>
      </c>
      <c r="E37" s="10">
        <f>D37</f>
        <v>14156.08</v>
      </c>
      <c r="F37" s="10">
        <f>E38</f>
        <v>18445.57</v>
      </c>
      <c r="G37" s="10">
        <f>F38</f>
        <v>21944.07</v>
      </c>
      <c r="H37" s="11">
        <f>E37</f>
        <v>14156.08</v>
      </c>
      <c r="I37" s="10">
        <f>H38</f>
        <v>38961.26000000001</v>
      </c>
      <c r="J37" s="10">
        <f>I38</f>
        <v>40365.34000000001</v>
      </c>
      <c r="K37" s="10">
        <f>J38</f>
        <v>43375.91000000001</v>
      </c>
      <c r="L37" s="11">
        <f>I37</f>
        <v>38961.26000000001</v>
      </c>
      <c r="M37" s="10">
        <f>L38</f>
        <v>28341.040000000008</v>
      </c>
      <c r="N37" s="10">
        <f>M38</f>
        <v>28474.680000000008</v>
      </c>
      <c r="O37" s="10">
        <f>N38</f>
        <v>14551.350000000006</v>
      </c>
      <c r="P37" s="11">
        <f>M37</f>
        <v>28341.040000000008</v>
      </c>
      <c r="Q37" s="10">
        <f>P38</f>
        <v>24325.640000000014</v>
      </c>
      <c r="R37" s="10">
        <f>Q38</f>
        <v>25112.50000000001</v>
      </c>
      <c r="S37" s="10">
        <f>R38</f>
        <v>8642.10000000001</v>
      </c>
      <c r="T37" s="11">
        <f>Q37</f>
        <v>24325.640000000014</v>
      </c>
    </row>
    <row r="38" spans="1:21" ht="42.75" customHeight="1">
      <c r="A38" s="17" t="s">
        <v>45</v>
      </c>
      <c r="B38" s="13">
        <v>1100</v>
      </c>
      <c r="C38" s="11">
        <f>C36+C37</f>
        <v>-4900.000000000016</v>
      </c>
      <c r="D38" s="11">
        <f>D36+D37</f>
        <v>-19989.10000000005</v>
      </c>
      <c r="E38" s="11">
        <f>E10-E15+E37</f>
        <v>18445.57</v>
      </c>
      <c r="F38" s="11">
        <f>F10-F15+F37</f>
        <v>21944.07</v>
      </c>
      <c r="G38" s="11">
        <f>G10-G15+G37</f>
        <v>38961.26000000001</v>
      </c>
      <c r="H38" s="11">
        <f>H37+H36</f>
        <v>38961.26000000001</v>
      </c>
      <c r="I38" s="11">
        <f>I10-I15+I37</f>
        <v>40365.34000000001</v>
      </c>
      <c r="J38" s="11">
        <f>J10-J15+J37</f>
        <v>43375.91000000001</v>
      </c>
      <c r="K38" s="11">
        <f>K10-K15+K37</f>
        <v>28341.04000000001</v>
      </c>
      <c r="L38" s="11">
        <f>L37+L36</f>
        <v>28341.040000000008</v>
      </c>
      <c r="M38" s="11">
        <f>M10-M15+M37</f>
        <v>28474.680000000008</v>
      </c>
      <c r="N38" s="11">
        <f>N10-N15+N37</f>
        <v>14551.350000000006</v>
      </c>
      <c r="O38" s="11">
        <f>O10-O15+O37</f>
        <v>24325.640000000007</v>
      </c>
      <c r="P38" s="11">
        <f>P37+P36</f>
        <v>24325.640000000014</v>
      </c>
      <c r="Q38" s="11">
        <f>Q10-Q15+Q37</f>
        <v>25112.50000000001</v>
      </c>
      <c r="R38" s="11">
        <f>R10-R15+R37</f>
        <v>8642.10000000001</v>
      </c>
      <c r="S38" s="11">
        <f>S10-S15+S37</f>
        <v>-19989.099999999988</v>
      </c>
      <c r="T38" s="11">
        <f>T37+T36</f>
        <v>-19989.099999999977</v>
      </c>
      <c r="U38" s="1"/>
    </row>
    <row r="39" spans="1:21" ht="109.5" customHeight="1">
      <c r="A39" s="17" t="s">
        <v>46</v>
      </c>
      <c r="B39" s="13">
        <v>1200</v>
      </c>
      <c r="C39" s="10">
        <f>C37-C38</f>
        <v>19056.080000000016</v>
      </c>
      <c r="D39" s="16">
        <f>D37-D38</f>
        <v>34145.18000000005</v>
      </c>
      <c r="E39" s="10">
        <f>E37-E38</f>
        <v>-4289.49</v>
      </c>
      <c r="F39" s="10">
        <f>F37-F38</f>
        <v>-3498.5</v>
      </c>
      <c r="G39" s="10">
        <f aca="true" t="shared" si="13" ref="G39:O39">G37-G38</f>
        <v>-17017.19000000001</v>
      </c>
      <c r="H39" s="10">
        <f t="shared" si="13"/>
        <v>-24805.180000000008</v>
      </c>
      <c r="I39" s="10">
        <f t="shared" si="13"/>
        <v>-1404.0800000000017</v>
      </c>
      <c r="J39" s="10">
        <f t="shared" si="13"/>
        <v>-3010.5699999999997</v>
      </c>
      <c r="K39" s="10">
        <f t="shared" si="13"/>
        <v>15034.869999999999</v>
      </c>
      <c r="L39" s="10">
        <f t="shared" si="13"/>
        <v>10620.220000000001</v>
      </c>
      <c r="M39" s="10">
        <f t="shared" si="13"/>
        <v>-133.63999999999942</v>
      </c>
      <c r="N39" s="10">
        <f t="shared" si="13"/>
        <v>13923.330000000002</v>
      </c>
      <c r="O39" s="10">
        <f t="shared" si="13"/>
        <v>-9774.29</v>
      </c>
      <c r="P39" s="10">
        <f>P37-P38</f>
        <v>4015.399999999994</v>
      </c>
      <c r="Q39" s="10">
        <f>Q37-Q38</f>
        <v>-786.859999999997</v>
      </c>
      <c r="R39" s="10">
        <f>R37-R38</f>
        <v>16470.4</v>
      </c>
      <c r="S39" s="10">
        <f>S37-S38</f>
        <v>28631.199999999997</v>
      </c>
      <c r="T39" s="10">
        <f>T37-T38</f>
        <v>44314.73999999999</v>
      </c>
      <c r="U39" s="1"/>
    </row>
    <row r="40" spans="1:21" ht="39.75" customHeight="1">
      <c r="A40" s="17" t="s">
        <v>47</v>
      </c>
      <c r="B40" s="37">
        <v>1300</v>
      </c>
      <c r="C40" s="36"/>
      <c r="D40" s="38">
        <v>0</v>
      </c>
      <c r="E40" s="36">
        <v>0</v>
      </c>
      <c r="F40" s="36">
        <v>0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5"/>
    </row>
    <row r="41" spans="1:21" ht="29.25" customHeight="1">
      <c r="A41" s="8" t="s">
        <v>48</v>
      </c>
      <c r="B41" s="37"/>
      <c r="C41" s="36"/>
      <c r="D41" s="38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5"/>
    </row>
    <row r="42" spans="1:21" ht="13.5" customHeight="1">
      <c r="A42" s="26" t="s">
        <v>63</v>
      </c>
      <c r="B42" s="26"/>
      <c r="C42" s="26"/>
      <c r="D42" s="26"/>
      <c r="E42" s="26"/>
      <c r="F42" s="26"/>
      <c r="G42" s="26"/>
      <c r="H42" s="26"/>
      <c r="I42" s="29"/>
      <c r="J42" s="31"/>
      <c r="K42" s="33" t="s">
        <v>64</v>
      </c>
      <c r="L42" s="33"/>
      <c r="M42" s="33"/>
      <c r="N42" s="33"/>
      <c r="O42" s="33"/>
      <c r="P42" s="33"/>
      <c r="Q42" s="35"/>
      <c r="R42" s="35"/>
      <c r="S42" s="35"/>
      <c r="T42" s="35"/>
      <c r="U42" s="28"/>
    </row>
    <row r="43" spans="1:21" ht="15" customHeight="1">
      <c r="A43" s="27"/>
      <c r="B43" s="27"/>
      <c r="C43" s="27"/>
      <c r="D43" s="27"/>
      <c r="E43" s="27"/>
      <c r="F43" s="27"/>
      <c r="G43" s="27"/>
      <c r="H43" s="27"/>
      <c r="I43" s="30"/>
      <c r="J43" s="32"/>
      <c r="K43" s="34"/>
      <c r="L43" s="34"/>
      <c r="M43" s="34"/>
      <c r="N43" s="34"/>
      <c r="O43" s="34"/>
      <c r="P43" s="34"/>
      <c r="Q43" s="28"/>
      <c r="R43" s="28"/>
      <c r="S43" s="28"/>
      <c r="T43" s="28"/>
      <c r="U43" s="28"/>
    </row>
    <row r="44" spans="1:21" ht="10.5" customHeight="1">
      <c r="A44" s="27"/>
      <c r="B44" s="27"/>
      <c r="C44" s="27"/>
      <c r="D44" s="27"/>
      <c r="E44" s="27"/>
      <c r="F44" s="27"/>
      <c r="G44" s="27"/>
      <c r="H44" s="27"/>
      <c r="I44" s="30"/>
      <c r="J44" s="32"/>
      <c r="K44" s="34"/>
      <c r="L44" s="34"/>
      <c r="M44" s="34"/>
      <c r="N44" s="34"/>
      <c r="O44" s="34"/>
      <c r="P44" s="34"/>
      <c r="Q44" s="28"/>
      <c r="R44" s="28"/>
      <c r="S44" s="28"/>
      <c r="T44" s="28"/>
      <c r="U44" s="28"/>
    </row>
    <row r="45" spans="1:2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4">
      <c r="A46" s="20" t="s">
        <v>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"/>
    </row>
    <row r="47" spans="1:21" ht="12.75">
      <c r="A47" s="21">
        <v>43076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"/>
    </row>
    <row r="48" spans="1:21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"/>
    </row>
    <row r="49" spans="1:21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"/>
    </row>
    <row r="50" spans="1:21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</row>
  </sheetData>
  <sheetProtection/>
  <mergeCells count="45">
    <mergeCell ref="A6:A8"/>
    <mergeCell ref="B6:B8"/>
    <mergeCell ref="C6:C8"/>
    <mergeCell ref="D6:D8"/>
    <mergeCell ref="F2:N2"/>
    <mergeCell ref="A1:T1"/>
    <mergeCell ref="A3:C3"/>
    <mergeCell ref="A4:C4"/>
    <mergeCell ref="M6:O7"/>
    <mergeCell ref="P6:P8"/>
    <mergeCell ref="Q6:S7"/>
    <mergeCell ref="T6:T8"/>
    <mergeCell ref="E6:G7"/>
    <mergeCell ref="H6:H8"/>
    <mergeCell ref="I6:K7"/>
    <mergeCell ref="L6:L8"/>
    <mergeCell ref="F40:F41"/>
    <mergeCell ref="G40:G41"/>
    <mergeCell ref="H40:H41"/>
    <mergeCell ref="I40:I41"/>
    <mergeCell ref="B40:B41"/>
    <mergeCell ref="C40:C41"/>
    <mergeCell ref="D40:D41"/>
    <mergeCell ref="E40:E41"/>
    <mergeCell ref="S40:S41"/>
    <mergeCell ref="T40:T41"/>
    <mergeCell ref="U40:U41"/>
    <mergeCell ref="P40:P41"/>
    <mergeCell ref="Q40:Q41"/>
    <mergeCell ref="R40:R41"/>
    <mergeCell ref="O40:O41"/>
    <mergeCell ref="N40:N41"/>
    <mergeCell ref="J40:J41"/>
    <mergeCell ref="K40:K41"/>
    <mergeCell ref="L40:L41"/>
    <mergeCell ref="M40:M41"/>
    <mergeCell ref="A42:H44"/>
    <mergeCell ref="U42:U44"/>
    <mergeCell ref="I42:I44"/>
    <mergeCell ref="J42:J44"/>
    <mergeCell ref="K42:P44"/>
    <mergeCell ref="Q42:Q44"/>
    <mergeCell ref="R42:R44"/>
    <mergeCell ref="S42:S44"/>
    <mergeCell ref="T42:T44"/>
  </mergeCells>
  <printOptions/>
  <pageMargins left="0.6299212598425197" right="0.15748031496062992" top="0.35433070866141736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Finans</cp:lastModifiedBy>
  <cp:lastPrinted>2017-08-11T13:23:30Z</cp:lastPrinted>
  <dcterms:created xsi:type="dcterms:W3CDTF">2014-02-13T05:24:36Z</dcterms:created>
  <dcterms:modified xsi:type="dcterms:W3CDTF">2017-12-19T13:41:43Z</dcterms:modified>
  <cp:category/>
  <cp:version/>
  <cp:contentType/>
  <cp:contentStatus/>
</cp:coreProperties>
</file>