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<sst xmlns="http://schemas.openxmlformats.org/spreadsheetml/2006/main" count="85" uniqueCount="68">
  <si>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</si>
  <si>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</si>
  <si>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</si>
  <si>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</si>
  <si>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</si>
  <si>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</si>
  <si>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</si>
  <si>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</si>
  <si>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</si>
  <si>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</si>
  <si>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</si>
  <si>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</si>
  <si>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</si>
  <si>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</si>
  <si>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</si>
  <si>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</si>
  <si>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</si>
  <si>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</si>
  <si>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</si>
  <si>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</si>
  <si>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</si>
  <si>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</si>
  <si>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</si>
  <si>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</si>
  <si>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</si>
  <si>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</si>
  <si>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</si>
  <si>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</si>
  <si>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</si>
  <si>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</si>
  <si>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</si>
  <si>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</si>
  <si>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</si>
  <si>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</si>
  <si>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</si>
  <si>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</si>
  <si>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</si>
  <si>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</si>
  <si>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</si>
  <si>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</si>
  <si>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</si>
  <si>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</si>
  <si>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</si>
  <si>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</si>
  <si>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</si>
  <si>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</si>
  <si>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</si>
  <si>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</si>
  <si>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</si>
  <si>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</si>
  <si>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</si>
  <si>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</si>
  <si>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</si>
  <si>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</si>
  <si>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</si>
  <si>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</si>
  <si>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</si>
  <si>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</si>
  <si>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</si>
  <si>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</si>
  <si>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</si>
  <si>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2018 год</t>
  </si>
  <si>
    <t>0500</t>
  </si>
  <si>
    <t>8(49234) 2 69 95</t>
  </si>
  <si>
    <t>Начальник финансового управления администрации  района</t>
  </si>
  <si>
    <t>Г.А.Сафонова</t>
  </si>
  <si>
    <t>(по состоянию на 01.10.2018 года)</t>
  </si>
  <si>
    <t>Исп О.С.Трофимова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</si>
</sst>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G20" sqref="G20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8.75390625" style="2" customWidth="1"/>
    <col min="11" max="14" width="9.25390625" style="2" bestFit="1" customWidth="1"/>
    <col min="15" max="15" width="14.125" style="2" customWidth="1"/>
    <col min="16" max="16" width="10.125" style="2" customWidth="1"/>
    <col min="17" max="17" width="9.375" style="2" customWidth="1"/>
    <col min="18" max="18" width="9.25390625" style="2" customWidth="1"/>
    <col min="19" max="19" width="8.75390625" style="2" customWidth="1"/>
    <col min="20" max="20" width="16.003906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1"/>
    </row>
    <row r="2" spans="1:21" ht="18.75">
      <c r="A2" s="3"/>
      <c r="B2" s="3"/>
      <c r="C2" s="3"/>
      <c r="D2" s="4"/>
      <c r="E2" s="3"/>
      <c r="F2" s="32" t="s">
        <v>66</v>
      </c>
      <c r="G2" s="32"/>
      <c r="H2" s="32"/>
      <c r="I2" s="32"/>
      <c r="J2" s="32"/>
      <c r="K2" s="32"/>
      <c r="L2" s="32"/>
      <c r="M2" s="32"/>
      <c r="N2" s="32"/>
      <c r="O2" s="3"/>
      <c r="P2" s="3"/>
      <c r="Q2" s="3"/>
      <c r="R2" s="3"/>
      <c r="S2" s="3"/>
      <c r="T2" s="3"/>
      <c r="U2" s="1"/>
    </row>
    <row r="3" spans="1:21" ht="12.75" customHeight="1">
      <c r="A3" s="34" t="s">
        <v>0</v>
      </c>
      <c r="B3" s="34"/>
      <c r="C3" s="3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4" t="s">
        <v>1</v>
      </c>
      <c r="B4" s="34"/>
      <c r="C4" s="34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5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/>
      <c r="G6" s="35"/>
      <c r="H6" s="35" t="s">
        <v>7</v>
      </c>
      <c r="I6" s="35" t="s">
        <v>8</v>
      </c>
      <c r="J6" s="35"/>
      <c r="K6" s="35"/>
      <c r="L6" s="35" t="s">
        <v>9</v>
      </c>
      <c r="M6" s="35" t="s">
        <v>10</v>
      </c>
      <c r="N6" s="35"/>
      <c r="O6" s="35"/>
      <c r="P6" s="35" t="s">
        <v>11</v>
      </c>
      <c r="Q6" s="35" t="s">
        <v>12</v>
      </c>
      <c r="R6" s="35"/>
      <c r="S6" s="35"/>
      <c r="T6" s="35" t="s">
        <v>13</v>
      </c>
      <c r="U6" s="1"/>
    </row>
    <row r="7" spans="1:21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"/>
    </row>
    <row r="8" spans="1:21" ht="12.75">
      <c r="A8" s="35"/>
      <c r="B8" s="35"/>
      <c r="C8" s="35"/>
      <c r="D8" s="35"/>
      <c r="E8" s="6" t="s">
        <v>14</v>
      </c>
      <c r="F8" s="6" t="s">
        <v>15</v>
      </c>
      <c r="G8" s="6" t="s">
        <v>16</v>
      </c>
      <c r="H8" s="35"/>
      <c r="I8" s="6" t="s">
        <v>17</v>
      </c>
      <c r="J8" s="6" t="s">
        <v>18</v>
      </c>
      <c r="K8" s="6" t="s">
        <v>19</v>
      </c>
      <c r="L8" s="35"/>
      <c r="M8" s="6" t="s">
        <v>20</v>
      </c>
      <c r="N8" s="6" t="s">
        <v>21</v>
      </c>
      <c r="O8" s="6" t="s">
        <v>22</v>
      </c>
      <c r="P8" s="35"/>
      <c r="Q8" s="6" t="s">
        <v>23</v>
      </c>
      <c r="R8" s="6" t="s">
        <v>24</v>
      </c>
      <c r="S8" s="6" t="s">
        <v>25</v>
      </c>
      <c r="T8" s="35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50</v>
      </c>
      <c r="C10" s="11">
        <f>C12+C13+C14</f>
        <v>359689.61</v>
      </c>
      <c r="D10" s="11">
        <f aca="true" t="shared" si="0" ref="D10:T10">D12+D13+D14</f>
        <v>368662.60851</v>
      </c>
      <c r="E10" s="11">
        <f t="shared" si="0"/>
        <v>40491.9</v>
      </c>
      <c r="F10" s="11">
        <f t="shared" si="0"/>
        <v>26046.74</v>
      </c>
      <c r="G10" s="11">
        <f t="shared" si="0"/>
        <v>27999.55</v>
      </c>
      <c r="H10" s="11">
        <f t="shared" si="0"/>
        <v>94538.19</v>
      </c>
      <c r="I10" s="11">
        <f t="shared" si="0"/>
        <v>68354.07</v>
      </c>
      <c r="J10" s="11">
        <f t="shared" si="0"/>
        <v>28552.510000000002</v>
      </c>
      <c r="K10" s="11">
        <f t="shared" si="0"/>
        <v>27197.94651</v>
      </c>
      <c r="L10" s="11">
        <f t="shared" si="0"/>
        <v>124104.52651</v>
      </c>
      <c r="M10" s="11">
        <f t="shared" si="0"/>
        <v>27419.870000000003</v>
      </c>
      <c r="N10" s="11">
        <f t="shared" si="0"/>
        <v>22310.8</v>
      </c>
      <c r="O10" s="11">
        <f t="shared" si="0"/>
        <v>28418.14</v>
      </c>
      <c r="P10" s="11">
        <f t="shared" si="0"/>
        <v>78148.81</v>
      </c>
      <c r="Q10" s="11">
        <f t="shared" si="0"/>
        <v>36156.53</v>
      </c>
      <c r="R10" s="11">
        <f t="shared" si="0"/>
        <v>17762.559999999998</v>
      </c>
      <c r="S10" s="11">
        <f t="shared" si="0"/>
        <v>17951.992000000002</v>
      </c>
      <c r="T10" s="11">
        <f t="shared" si="0"/>
        <v>71871.082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51</v>
      </c>
      <c r="C12" s="10">
        <v>59285.7</v>
      </c>
      <c r="D12" s="10">
        <f>H12+L12+P12+T12</f>
        <v>59285.696509999994</v>
      </c>
      <c r="E12" s="10">
        <v>4438.5</v>
      </c>
      <c r="F12" s="10">
        <v>3953.91</v>
      </c>
      <c r="G12" s="10">
        <v>5930.03</v>
      </c>
      <c r="H12" s="11">
        <f>SUM(E12:G12)</f>
        <v>14322.439999999999</v>
      </c>
      <c r="I12" s="10">
        <v>5607.83</v>
      </c>
      <c r="J12" s="10">
        <v>3998.51</v>
      </c>
      <c r="K12" s="25">
        <v>4197.38651</v>
      </c>
      <c r="L12" s="11">
        <f>SUM(I12:K12)</f>
        <v>13803.72651</v>
      </c>
      <c r="M12" s="25">
        <f>5366.67-250</f>
        <v>5116.67</v>
      </c>
      <c r="N12" s="25">
        <v>4118.63</v>
      </c>
      <c r="O12" s="25">
        <v>4848.64</v>
      </c>
      <c r="P12" s="11">
        <f>SUM(M12:O12)</f>
        <v>14083.939999999999</v>
      </c>
      <c r="Q12" s="10">
        <f>6700.18+0.19</f>
        <v>6700.37</v>
      </c>
      <c r="R12" s="10">
        <v>3949.25</v>
      </c>
      <c r="S12" s="10">
        <v>6425.97</v>
      </c>
      <c r="T12" s="11">
        <f>SUM(Q12:S12)</f>
        <v>17075.59</v>
      </c>
      <c r="U12" s="1"/>
    </row>
    <row r="13" spans="1:21" ht="28.5" customHeight="1">
      <c r="A13" s="8" t="s">
        <v>29</v>
      </c>
      <c r="B13" s="9" t="s">
        <v>52</v>
      </c>
      <c r="C13" s="10">
        <v>300403.91</v>
      </c>
      <c r="D13" s="10">
        <f>H13+L13+P13+T13</f>
        <v>304376.912</v>
      </c>
      <c r="E13" s="26">
        <v>36053.4</v>
      </c>
      <c r="F13" s="26">
        <v>22092.83</v>
      </c>
      <c r="G13" s="26">
        <v>22069.52</v>
      </c>
      <c r="H13" s="11">
        <f>E13+F13+G13</f>
        <v>80215.75</v>
      </c>
      <c r="I13" s="10">
        <v>57746.24</v>
      </c>
      <c r="J13" s="10">
        <v>24554</v>
      </c>
      <c r="K13" s="10">
        <v>23000.56</v>
      </c>
      <c r="L13" s="11">
        <f>I13+J13+K13</f>
        <v>105300.79999999999</v>
      </c>
      <c r="M13" s="10">
        <f>22053.2+250</f>
        <v>22303.2</v>
      </c>
      <c r="N13" s="10">
        <v>18192.17</v>
      </c>
      <c r="O13" s="10">
        <v>23569.5</v>
      </c>
      <c r="P13" s="11">
        <f>M13+N13+O13</f>
        <v>64064.869999999995</v>
      </c>
      <c r="Q13" s="10">
        <v>29456.16</v>
      </c>
      <c r="R13" s="10">
        <f>13813.3+0.01</f>
        <v>13813.31</v>
      </c>
      <c r="S13" s="10">
        <v>11526.022</v>
      </c>
      <c r="T13" s="11">
        <f>Q13+R13+S13</f>
        <v>54795.492</v>
      </c>
      <c r="U13" s="1"/>
    </row>
    <row r="14" spans="1:21" ht="53.25" customHeight="1">
      <c r="A14" s="8" t="s">
        <v>30</v>
      </c>
      <c r="B14" s="9" t="s">
        <v>62</v>
      </c>
      <c r="C14" s="10">
        <v>0</v>
      </c>
      <c r="D14" s="10">
        <f>H14+L14+P14+T14</f>
        <v>5000</v>
      </c>
      <c r="E14" s="26">
        <v>0</v>
      </c>
      <c r="F14" s="26"/>
      <c r="G14" s="26"/>
      <c r="H14" s="11">
        <f>E14+F14+G14</f>
        <v>0</v>
      </c>
      <c r="I14" s="10">
        <v>5000</v>
      </c>
      <c r="J14" s="10"/>
      <c r="K14" s="10"/>
      <c r="L14" s="11">
        <f>I14+J14+K14</f>
        <v>5000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48.75" customHeight="1">
      <c r="A15" s="12" t="s">
        <v>31</v>
      </c>
      <c r="B15" s="13" t="s">
        <v>53</v>
      </c>
      <c r="C15" s="11">
        <f>SUM(C16:C19)</f>
        <v>371681.69999999995</v>
      </c>
      <c r="D15" s="11">
        <f aca="true" t="shared" si="1" ref="D15:T15">SUM(D16:D19)</f>
        <v>375654.7</v>
      </c>
      <c r="E15" s="11">
        <f t="shared" si="1"/>
        <v>24896.07</v>
      </c>
      <c r="F15" s="11">
        <f t="shared" si="1"/>
        <v>26666.51</v>
      </c>
      <c r="G15" s="11">
        <f t="shared" si="1"/>
        <v>25116.049999999996</v>
      </c>
      <c r="H15" s="11">
        <f t="shared" si="1"/>
        <v>76678.63</v>
      </c>
      <c r="I15" s="11">
        <f t="shared" si="1"/>
        <v>34002.42</v>
      </c>
      <c r="J15" s="11">
        <f>SUM(J16:J19)</f>
        <v>28924.9</v>
      </c>
      <c r="K15" s="11">
        <f t="shared" si="1"/>
        <v>41687.1</v>
      </c>
      <c r="L15" s="11">
        <f t="shared" si="1"/>
        <v>104614.42</v>
      </c>
      <c r="M15" s="11">
        <f t="shared" si="1"/>
        <v>21960.05</v>
      </c>
      <c r="N15" s="11">
        <f t="shared" si="1"/>
        <v>36260.229999999996</v>
      </c>
      <c r="O15" s="11">
        <f t="shared" si="1"/>
        <v>34985.17</v>
      </c>
      <c r="P15" s="11">
        <f t="shared" si="1"/>
        <v>93205.45000000001</v>
      </c>
      <c r="Q15" s="11">
        <f t="shared" si="1"/>
        <v>50474.33</v>
      </c>
      <c r="R15" s="11">
        <f t="shared" si="1"/>
        <v>25316.07</v>
      </c>
      <c r="S15" s="11">
        <f t="shared" si="1"/>
        <v>25365.8</v>
      </c>
      <c r="T15" s="11">
        <f t="shared" si="1"/>
        <v>101156.2</v>
      </c>
      <c r="U15" s="7"/>
    </row>
    <row r="16" spans="1:21" ht="29.25" customHeight="1">
      <c r="A16" s="8" t="s">
        <v>32</v>
      </c>
      <c r="B16" s="9" t="s">
        <v>54</v>
      </c>
      <c r="C16" s="11">
        <f>C31+C22</f>
        <v>37948.8</v>
      </c>
      <c r="D16" s="11">
        <f>D31+D22</f>
        <v>37948.8</v>
      </c>
      <c r="E16" s="11">
        <f>E31+E22</f>
        <v>3955</v>
      </c>
      <c r="F16" s="11">
        <f aca="true" t="shared" si="2" ref="F16:T16">F31+F22</f>
        <v>4776.4</v>
      </c>
      <c r="G16" s="11">
        <f t="shared" si="2"/>
        <v>1669</v>
      </c>
      <c r="H16" s="11">
        <f t="shared" si="2"/>
        <v>10400.4</v>
      </c>
      <c r="I16" s="11">
        <f t="shared" si="2"/>
        <v>7772</v>
      </c>
      <c r="J16" s="11">
        <f t="shared" si="2"/>
        <v>2656</v>
      </c>
      <c r="K16" s="11">
        <f t="shared" si="2"/>
        <v>2478</v>
      </c>
      <c r="L16" s="11">
        <f t="shared" si="2"/>
        <v>12906</v>
      </c>
      <c r="M16" s="11">
        <f t="shared" si="2"/>
        <v>2476</v>
      </c>
      <c r="N16" s="11">
        <f t="shared" si="2"/>
        <v>2654</v>
      </c>
      <c r="O16" s="11">
        <f t="shared" si="2"/>
        <v>2716</v>
      </c>
      <c r="P16" s="11">
        <f t="shared" si="2"/>
        <v>7846</v>
      </c>
      <c r="Q16" s="11">
        <f t="shared" si="2"/>
        <v>2475</v>
      </c>
      <c r="R16" s="11">
        <f t="shared" si="2"/>
        <v>1212</v>
      </c>
      <c r="S16" s="11">
        <f t="shared" si="2"/>
        <v>3109.4</v>
      </c>
      <c r="T16" s="11">
        <f t="shared" si="2"/>
        <v>6796.4</v>
      </c>
      <c r="U16" s="7"/>
    </row>
    <row r="17" spans="1:21" ht="106.5" customHeight="1">
      <c r="A17" s="8" t="s">
        <v>33</v>
      </c>
      <c r="B17" s="9" t="s">
        <v>55</v>
      </c>
      <c r="C17" s="11">
        <f>C23+C28</f>
        <v>193466.82</v>
      </c>
      <c r="D17" s="11">
        <f>D23+D28</f>
        <v>194495.41</v>
      </c>
      <c r="E17" s="11">
        <f aca="true" t="shared" si="3" ref="E17:T17">E23+E28</f>
        <v>16159.07</v>
      </c>
      <c r="F17" s="11">
        <f t="shared" si="3"/>
        <v>15472.24</v>
      </c>
      <c r="G17" s="11">
        <f t="shared" si="3"/>
        <v>15411.07</v>
      </c>
      <c r="H17" s="11">
        <f t="shared" si="3"/>
        <v>47042.38</v>
      </c>
      <c r="I17" s="11">
        <f t="shared" si="3"/>
        <v>17265.48</v>
      </c>
      <c r="J17" s="11">
        <f t="shared" si="3"/>
        <v>18466.68</v>
      </c>
      <c r="K17" s="11">
        <f t="shared" si="3"/>
        <v>26482.53</v>
      </c>
      <c r="L17" s="11">
        <f t="shared" si="3"/>
        <v>62214.689999999995</v>
      </c>
      <c r="M17" s="11">
        <f t="shared" si="3"/>
        <v>7151.87</v>
      </c>
      <c r="N17" s="11">
        <f t="shared" si="3"/>
        <v>13159.5</v>
      </c>
      <c r="O17" s="11">
        <f t="shared" si="3"/>
        <v>17445.66</v>
      </c>
      <c r="P17" s="11">
        <f t="shared" si="3"/>
        <v>37757.030000000006</v>
      </c>
      <c r="Q17" s="11">
        <f t="shared" si="3"/>
        <v>17791.49</v>
      </c>
      <c r="R17" s="11">
        <f t="shared" si="3"/>
        <v>16826.72</v>
      </c>
      <c r="S17" s="11">
        <f t="shared" si="3"/>
        <v>12863.1</v>
      </c>
      <c r="T17" s="11">
        <f t="shared" si="3"/>
        <v>47481.31</v>
      </c>
      <c r="U17" s="7"/>
    </row>
    <row r="18" spans="1:22" ht="52.5" customHeight="1">
      <c r="A18" s="8" t="s">
        <v>34</v>
      </c>
      <c r="B18" s="9" t="s">
        <v>56</v>
      </c>
      <c r="C18" s="11">
        <f>C32</f>
        <v>848.3</v>
      </c>
      <c r="D18" s="11">
        <f aca="true" t="shared" si="4" ref="D18:T18">D32</f>
        <v>848.3</v>
      </c>
      <c r="E18" s="11">
        <f t="shared" si="4"/>
        <v>0</v>
      </c>
      <c r="F18" s="11">
        <f t="shared" si="4"/>
        <v>0</v>
      </c>
      <c r="G18" s="11">
        <f t="shared" si="4"/>
        <v>264.19</v>
      </c>
      <c r="H18" s="11">
        <f t="shared" si="4"/>
        <v>264.19</v>
      </c>
      <c r="I18" s="11">
        <f t="shared" si="4"/>
        <v>46.08</v>
      </c>
      <c r="J18" s="11">
        <f t="shared" si="4"/>
        <v>0</v>
      </c>
      <c r="K18" s="11">
        <f t="shared" si="4"/>
        <v>133.31</v>
      </c>
      <c r="L18" s="11">
        <f t="shared" si="4"/>
        <v>179.39</v>
      </c>
      <c r="M18" s="11">
        <f t="shared" si="4"/>
        <v>0</v>
      </c>
      <c r="N18" s="11">
        <f t="shared" si="4"/>
        <v>0</v>
      </c>
      <c r="O18" s="11">
        <f t="shared" si="4"/>
        <v>133.31</v>
      </c>
      <c r="P18" s="11">
        <f t="shared" si="4"/>
        <v>133.31</v>
      </c>
      <c r="Q18" s="11">
        <f t="shared" si="4"/>
        <v>0</v>
      </c>
      <c r="R18" s="11">
        <f t="shared" si="4"/>
        <v>0</v>
      </c>
      <c r="S18" s="11">
        <f t="shared" si="4"/>
        <v>271.41</v>
      </c>
      <c r="T18" s="11">
        <f t="shared" si="4"/>
        <v>271.41</v>
      </c>
      <c r="U18" s="1"/>
      <c r="V18" s="14"/>
    </row>
    <row r="19" spans="1:21" ht="14.25" customHeight="1">
      <c r="A19" s="8" t="s">
        <v>35</v>
      </c>
      <c r="B19" s="9" t="s">
        <v>57</v>
      </c>
      <c r="C19" s="11">
        <f>C24+C26+C29+C33</f>
        <v>139417.78</v>
      </c>
      <c r="D19" s="11">
        <f>D24+D26+D29+D33</f>
        <v>142362.19</v>
      </c>
      <c r="E19" s="11">
        <f>E24+E26+E29+E33</f>
        <v>4782</v>
      </c>
      <c r="F19" s="11">
        <f aca="true" t="shared" si="5" ref="F19:T19">F24+F26+F29+F33</f>
        <v>6417.869999999999</v>
      </c>
      <c r="G19" s="11">
        <f t="shared" si="5"/>
        <v>7771.789999999999</v>
      </c>
      <c r="H19" s="11">
        <f t="shared" si="5"/>
        <v>18971.66</v>
      </c>
      <c r="I19" s="11">
        <f>I24+I26+I29+I33</f>
        <v>8918.86</v>
      </c>
      <c r="J19" s="11">
        <f t="shared" si="5"/>
        <v>7802.219999999999</v>
      </c>
      <c r="K19" s="11">
        <f t="shared" si="5"/>
        <v>12593.259999999998</v>
      </c>
      <c r="L19" s="11">
        <f t="shared" si="5"/>
        <v>29314.339999999997</v>
      </c>
      <c r="M19" s="11">
        <f t="shared" si="5"/>
        <v>12332.18</v>
      </c>
      <c r="N19" s="11">
        <f t="shared" si="5"/>
        <v>20446.73</v>
      </c>
      <c r="O19" s="11">
        <f t="shared" si="5"/>
        <v>14690.199999999999</v>
      </c>
      <c r="P19" s="11">
        <f t="shared" si="5"/>
        <v>47469.11000000001</v>
      </c>
      <c r="Q19" s="11">
        <f t="shared" si="5"/>
        <v>30207.84</v>
      </c>
      <c r="R19" s="11">
        <f t="shared" si="5"/>
        <v>7277.349999999999</v>
      </c>
      <c r="S19" s="11">
        <f t="shared" si="5"/>
        <v>9121.89</v>
      </c>
      <c r="T19" s="11">
        <f t="shared" si="5"/>
        <v>46607.079999999994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27" t="s">
        <v>37</v>
      </c>
      <c r="B21" s="48"/>
      <c r="C21" s="29">
        <v>113224.4</v>
      </c>
      <c r="D21" s="29">
        <f aca="true" t="shared" si="6" ref="D21:T21">D23+D24+D22</f>
        <v>115706.79000000001</v>
      </c>
      <c r="E21" s="29">
        <f t="shared" si="6"/>
        <v>4451.53</v>
      </c>
      <c r="F21" s="29">
        <f t="shared" si="6"/>
        <v>5447.74</v>
      </c>
      <c r="G21" s="29">
        <f t="shared" si="6"/>
        <v>5545.12</v>
      </c>
      <c r="H21" s="29">
        <f t="shared" si="6"/>
        <v>15444.390000000001</v>
      </c>
      <c r="I21" s="29">
        <f t="shared" si="6"/>
        <v>7094.35</v>
      </c>
      <c r="J21" s="29">
        <f t="shared" si="6"/>
        <v>5278.21</v>
      </c>
      <c r="K21" s="29">
        <f>K23+K24+K22</f>
        <v>11112.86</v>
      </c>
      <c r="L21" s="29">
        <f t="shared" si="6"/>
        <v>23485.42</v>
      </c>
      <c r="M21" s="29">
        <f>M23+M24+M22</f>
        <v>8888.46</v>
      </c>
      <c r="N21" s="29">
        <f t="shared" si="6"/>
        <v>15531.39</v>
      </c>
      <c r="O21" s="29">
        <v>12525.93</v>
      </c>
      <c r="P21" s="29">
        <f t="shared" si="6"/>
        <v>36945.780000000006</v>
      </c>
      <c r="Q21" s="29">
        <v>24122.77</v>
      </c>
      <c r="R21" s="29">
        <v>6662.24</v>
      </c>
      <c r="S21" s="29">
        <v>9046.19</v>
      </c>
      <c r="T21" s="29">
        <f t="shared" si="6"/>
        <v>39831.2</v>
      </c>
      <c r="U21" s="7"/>
    </row>
    <row r="22" spans="1:21" ht="27" customHeight="1">
      <c r="A22" s="30" t="s">
        <v>32</v>
      </c>
      <c r="B22" s="28" t="s">
        <v>54</v>
      </c>
      <c r="C22" s="31">
        <v>2250</v>
      </c>
      <c r="D22" s="31">
        <f>H22+L22+P22+T22</f>
        <v>2250</v>
      </c>
      <c r="E22" s="31">
        <v>420</v>
      </c>
      <c r="F22" s="31">
        <v>420</v>
      </c>
      <c r="G22" s="31">
        <v>685</v>
      </c>
      <c r="H22" s="29">
        <f>SUM(E22:G22)</f>
        <v>1525</v>
      </c>
      <c r="I22" s="31">
        <v>0</v>
      </c>
      <c r="J22" s="31">
        <v>0</v>
      </c>
      <c r="K22" s="31">
        <v>0</v>
      </c>
      <c r="L22" s="29">
        <f>I22+J22+K22</f>
        <v>0</v>
      </c>
      <c r="M22" s="49">
        <v>0</v>
      </c>
      <c r="N22" s="31">
        <v>0</v>
      </c>
      <c r="O22" s="31">
        <v>0</v>
      </c>
      <c r="P22" s="29">
        <f>SUM(M22:O22)</f>
        <v>0</v>
      </c>
      <c r="Q22" s="31">
        <v>0</v>
      </c>
      <c r="R22" s="31">
        <v>200</v>
      </c>
      <c r="S22" s="31">
        <v>525</v>
      </c>
      <c r="T22" s="29">
        <f>SUM(Q22:S22)</f>
        <v>725</v>
      </c>
      <c r="U22" s="1"/>
    </row>
    <row r="23" spans="1:22" ht="102">
      <c r="A23" s="30" t="s">
        <v>33</v>
      </c>
      <c r="B23" s="28" t="s">
        <v>55</v>
      </c>
      <c r="C23" s="31">
        <v>18689.82</v>
      </c>
      <c r="D23" s="31">
        <f>H23+L23+P23+T23</f>
        <v>18689.82</v>
      </c>
      <c r="E23" s="31">
        <v>1336.6</v>
      </c>
      <c r="F23" s="31">
        <v>1460.5</v>
      </c>
      <c r="G23" s="31">
        <v>1381</v>
      </c>
      <c r="H23" s="29">
        <f>E23+F23+G23</f>
        <v>4178.1</v>
      </c>
      <c r="I23" s="31">
        <v>1515.1</v>
      </c>
      <c r="J23" s="31">
        <v>1462.9</v>
      </c>
      <c r="K23" s="31">
        <v>2392.53</v>
      </c>
      <c r="L23" s="29">
        <f>SUM(I23:K23)</f>
        <v>5370.530000000001</v>
      </c>
      <c r="M23" s="31">
        <v>937.8</v>
      </c>
      <c r="N23" s="31">
        <v>1225.68</v>
      </c>
      <c r="O23" s="31">
        <v>1100</v>
      </c>
      <c r="P23" s="29">
        <f>SUM(M23:O23)</f>
        <v>3263.48</v>
      </c>
      <c r="Q23" s="31">
        <v>2180.06</v>
      </c>
      <c r="R23" s="31">
        <v>1726.3</v>
      </c>
      <c r="S23" s="31">
        <v>1971.35</v>
      </c>
      <c r="T23" s="29">
        <f>SUM(Q23:S23)</f>
        <v>5877.709999999999</v>
      </c>
      <c r="U23" s="7"/>
      <c r="V23" s="14"/>
    </row>
    <row r="24" spans="1:21" ht="13.5" customHeight="1">
      <c r="A24" s="30" t="s">
        <v>35</v>
      </c>
      <c r="B24" s="28" t="s">
        <v>57</v>
      </c>
      <c r="C24" s="31">
        <v>92284.58</v>
      </c>
      <c r="D24" s="31">
        <f>H24+L24+P24+T24</f>
        <v>94766.97</v>
      </c>
      <c r="E24" s="31">
        <v>2694.93</v>
      </c>
      <c r="F24" s="31">
        <v>3567.24</v>
      </c>
      <c r="G24" s="31">
        <v>3479.12</v>
      </c>
      <c r="H24" s="29">
        <f>E24+F24+G24</f>
        <v>9741.29</v>
      </c>
      <c r="I24" s="31">
        <v>5579.25</v>
      </c>
      <c r="J24" s="31">
        <v>3815.31</v>
      </c>
      <c r="K24" s="31">
        <v>8720.33</v>
      </c>
      <c r="L24" s="29">
        <f>SUM(I24:K24)</f>
        <v>18114.89</v>
      </c>
      <c r="M24" s="31">
        <v>7950.66</v>
      </c>
      <c r="N24" s="31">
        <v>14305.71</v>
      </c>
      <c r="O24" s="31">
        <v>11425.93</v>
      </c>
      <c r="P24" s="29">
        <f>SUM(M24:O24)</f>
        <v>33682.3</v>
      </c>
      <c r="Q24" s="31">
        <v>21942.71</v>
      </c>
      <c r="R24" s="31">
        <v>4735.94</v>
      </c>
      <c r="S24" s="31">
        <v>6549.84</v>
      </c>
      <c r="T24" s="29">
        <f>SUM(Q24:S24)</f>
        <v>33228.49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27" t="s">
        <v>39</v>
      </c>
      <c r="B27" s="28"/>
      <c r="C27" s="29">
        <v>214377.8</v>
      </c>
      <c r="D27" s="29">
        <f>D28+D29</f>
        <v>215868.41</v>
      </c>
      <c r="E27" s="29">
        <f aca="true" t="shared" si="8" ref="E27:T27">E28+E29</f>
        <v>16977.989999999998</v>
      </c>
      <c r="F27" s="29">
        <f>SUM(F28:F29)</f>
        <v>16478.14</v>
      </c>
      <c r="G27" s="29">
        <f t="shared" si="8"/>
        <v>17391.01</v>
      </c>
      <c r="H27" s="29">
        <f>H28+H29</f>
        <v>50847.14</v>
      </c>
      <c r="I27" s="29">
        <f t="shared" si="8"/>
        <v>18540.239999999998</v>
      </c>
      <c r="J27" s="29">
        <f t="shared" si="8"/>
        <v>20479.71</v>
      </c>
      <c r="K27" s="29">
        <f>K28+K29</f>
        <v>27308.13</v>
      </c>
      <c r="L27" s="29">
        <f>I27+J27+K27</f>
        <v>66328.08</v>
      </c>
      <c r="M27" s="29">
        <f t="shared" si="8"/>
        <v>9886.25</v>
      </c>
      <c r="N27" s="29">
        <f t="shared" si="8"/>
        <v>17399.57</v>
      </c>
      <c r="O27" s="29">
        <v>18783.52532</v>
      </c>
      <c r="P27" s="29">
        <f t="shared" si="8"/>
        <v>46069.350000000006</v>
      </c>
      <c r="Q27" s="29">
        <v>22839.1962</v>
      </c>
      <c r="R27" s="29">
        <v>16901.96742</v>
      </c>
      <c r="S27" s="29">
        <v>12882.67368</v>
      </c>
      <c r="T27" s="29">
        <f t="shared" si="8"/>
        <v>52623.84</v>
      </c>
      <c r="U27" s="7"/>
      <c r="V27" s="14"/>
    </row>
    <row r="28" spans="1:22" ht="102">
      <c r="A28" s="30" t="s">
        <v>33</v>
      </c>
      <c r="B28" s="28" t="s">
        <v>55</v>
      </c>
      <c r="C28" s="31">
        <v>174777</v>
      </c>
      <c r="D28" s="31">
        <f>H28+L28+P28+T28</f>
        <v>175805.59</v>
      </c>
      <c r="E28" s="31">
        <v>14822.47</v>
      </c>
      <c r="F28" s="31">
        <v>14011.74</v>
      </c>
      <c r="G28" s="31">
        <v>14030.07</v>
      </c>
      <c r="H28" s="29">
        <f>E28+F28+G28</f>
        <v>42864.28</v>
      </c>
      <c r="I28" s="31">
        <v>15750.38</v>
      </c>
      <c r="J28" s="31">
        <v>17003.78</v>
      </c>
      <c r="K28" s="31">
        <v>24090</v>
      </c>
      <c r="L28" s="29">
        <f>I28+J28+K28</f>
        <v>56844.159999999996</v>
      </c>
      <c r="M28" s="31">
        <v>6214.07</v>
      </c>
      <c r="N28" s="31">
        <v>11933.82</v>
      </c>
      <c r="O28" s="31">
        <v>16345.66</v>
      </c>
      <c r="P28" s="29">
        <f>SUM(M28:O28)</f>
        <v>34493.55</v>
      </c>
      <c r="Q28" s="31">
        <v>15611.43</v>
      </c>
      <c r="R28" s="31">
        <v>15100.42</v>
      </c>
      <c r="S28" s="31">
        <v>10891.75</v>
      </c>
      <c r="T28" s="29">
        <f>SUM(Q28:S28)</f>
        <v>41603.6</v>
      </c>
      <c r="U28" s="7"/>
      <c r="V28" s="14"/>
    </row>
    <row r="29" spans="1:21" ht="15.75" customHeight="1">
      <c r="A29" s="30" t="s">
        <v>35</v>
      </c>
      <c r="B29" s="28" t="s">
        <v>57</v>
      </c>
      <c r="C29" s="31">
        <v>39600.8</v>
      </c>
      <c r="D29" s="31">
        <f>H29+L29+P29+T29</f>
        <v>40062.82</v>
      </c>
      <c r="E29" s="31">
        <v>2155.52</v>
      </c>
      <c r="F29" s="31">
        <v>2466.4</v>
      </c>
      <c r="G29" s="31">
        <v>3360.94</v>
      </c>
      <c r="H29" s="29">
        <f>E29+F29+G29</f>
        <v>7982.860000000001</v>
      </c>
      <c r="I29" s="31">
        <v>2789.86</v>
      </c>
      <c r="J29" s="31">
        <v>3475.93</v>
      </c>
      <c r="K29" s="31">
        <v>3218.13</v>
      </c>
      <c r="L29" s="29">
        <f>I29+J29+K29</f>
        <v>9483.92</v>
      </c>
      <c r="M29" s="31">
        <v>3672.18</v>
      </c>
      <c r="N29" s="31">
        <v>5465.75</v>
      </c>
      <c r="O29" s="31">
        <v>2437.87</v>
      </c>
      <c r="P29" s="29">
        <f>SUM(M29:O29)</f>
        <v>11575.8</v>
      </c>
      <c r="Q29" s="31">
        <v>7227.77</v>
      </c>
      <c r="R29" s="31">
        <v>1801.55</v>
      </c>
      <c r="S29" s="31">
        <v>1990.92</v>
      </c>
      <c r="T29" s="29">
        <f>SUM(Q29:S29)</f>
        <v>11020.24</v>
      </c>
      <c r="U29" s="1"/>
    </row>
    <row r="30" spans="1:21" ht="54.75" customHeight="1">
      <c r="A30" s="27" t="s">
        <v>40</v>
      </c>
      <c r="B30" s="28"/>
      <c r="C30" s="29">
        <f aca="true" t="shared" si="9" ref="C30:J30">SUM(C31:C33)</f>
        <v>44079.50000000001</v>
      </c>
      <c r="D30" s="29">
        <f>SUM(D31:D33)</f>
        <v>44079.50000000001</v>
      </c>
      <c r="E30" s="29">
        <f t="shared" si="9"/>
        <v>3466.55</v>
      </c>
      <c r="F30" s="29">
        <f t="shared" si="9"/>
        <v>4740.629999999999</v>
      </c>
      <c r="G30" s="29">
        <f t="shared" si="9"/>
        <v>2179.92</v>
      </c>
      <c r="H30" s="29">
        <f t="shared" si="9"/>
        <v>10387.1</v>
      </c>
      <c r="I30" s="29">
        <f t="shared" si="9"/>
        <v>8367.83</v>
      </c>
      <c r="J30" s="29">
        <f t="shared" si="9"/>
        <v>3166.98</v>
      </c>
      <c r="K30" s="29">
        <f>SUM(K31:K33)</f>
        <v>3266.1099999999997</v>
      </c>
      <c r="L30" s="29">
        <f>I30+J30+K30</f>
        <v>14800.919999999998</v>
      </c>
      <c r="M30" s="29">
        <f>SUM(M31:M33)</f>
        <v>3185.34</v>
      </c>
      <c r="N30" s="29">
        <f aca="true" t="shared" si="10" ref="N30:T30">SUM(N31:N33)</f>
        <v>3329.27</v>
      </c>
      <c r="O30" s="29">
        <v>3675.7</v>
      </c>
      <c r="P30" s="29">
        <f t="shared" si="10"/>
        <v>10190.32</v>
      </c>
      <c r="Q30" s="29">
        <v>3512.36</v>
      </c>
      <c r="R30" s="29">
        <v>1751.86</v>
      </c>
      <c r="S30" s="29">
        <v>3436.93</v>
      </c>
      <c r="T30" s="29">
        <f t="shared" si="10"/>
        <v>8701.16</v>
      </c>
      <c r="U30" s="7"/>
    </row>
    <row r="31" spans="1:21" ht="33" customHeight="1">
      <c r="A31" s="30" t="s">
        <v>32</v>
      </c>
      <c r="B31" s="28" t="s">
        <v>54</v>
      </c>
      <c r="C31" s="31">
        <v>35698.8</v>
      </c>
      <c r="D31" s="31">
        <f>H31+L31+P31+T31</f>
        <v>35698.8</v>
      </c>
      <c r="E31" s="31">
        <v>3535</v>
      </c>
      <c r="F31" s="31">
        <v>4356.4</v>
      </c>
      <c r="G31" s="31">
        <v>984</v>
      </c>
      <c r="H31" s="29">
        <f>SUM(E31:G31)</f>
        <v>8875.4</v>
      </c>
      <c r="I31" s="31">
        <v>7772</v>
      </c>
      <c r="J31" s="31">
        <v>2656</v>
      </c>
      <c r="K31" s="31">
        <v>2478</v>
      </c>
      <c r="L31" s="29">
        <f>I31+J31+K31</f>
        <v>12906</v>
      </c>
      <c r="M31" s="31">
        <v>2476</v>
      </c>
      <c r="N31" s="31">
        <v>2654</v>
      </c>
      <c r="O31" s="31">
        <v>2716</v>
      </c>
      <c r="P31" s="29">
        <f>SUM(M31:O31)</f>
        <v>7846</v>
      </c>
      <c r="Q31" s="31">
        <v>2475</v>
      </c>
      <c r="R31" s="31">
        <v>1012</v>
      </c>
      <c r="S31" s="31">
        <v>2584.4</v>
      </c>
      <c r="T31" s="29">
        <f>SUM(Q31:S31)</f>
        <v>6071.4</v>
      </c>
      <c r="U31" s="1"/>
    </row>
    <row r="32" spans="1:21" ht="55.5" customHeight="1">
      <c r="A32" s="30" t="s">
        <v>34</v>
      </c>
      <c r="B32" s="28" t="s">
        <v>56</v>
      </c>
      <c r="C32" s="31">
        <v>848.3</v>
      </c>
      <c r="D32" s="31">
        <f>G32+L32+P32+T32</f>
        <v>848.3</v>
      </c>
      <c r="E32" s="31">
        <v>0</v>
      </c>
      <c r="F32" s="31">
        <v>0</v>
      </c>
      <c r="G32" s="31">
        <v>264.19</v>
      </c>
      <c r="H32" s="29">
        <f>SUM(E32:G32)</f>
        <v>264.19</v>
      </c>
      <c r="I32" s="31">
        <v>46.08</v>
      </c>
      <c r="J32" s="31">
        <v>0</v>
      </c>
      <c r="K32" s="31">
        <v>133.31</v>
      </c>
      <c r="L32" s="29">
        <f>SUM(I32:K32)</f>
        <v>179.39</v>
      </c>
      <c r="M32" s="31">
        <v>0</v>
      </c>
      <c r="N32" s="31">
        <v>0</v>
      </c>
      <c r="O32" s="31">
        <v>133.31</v>
      </c>
      <c r="P32" s="29">
        <f>SUM(M32:O32)</f>
        <v>133.31</v>
      </c>
      <c r="Q32" s="31">
        <v>0</v>
      </c>
      <c r="R32" s="31">
        <v>0</v>
      </c>
      <c r="S32" s="31">
        <v>271.41</v>
      </c>
      <c r="T32" s="29">
        <f>SUM(Q32:S32)</f>
        <v>271.41</v>
      </c>
      <c r="U32" s="1"/>
    </row>
    <row r="33" spans="1:21" ht="18" customHeight="1">
      <c r="A33" s="30" t="s">
        <v>35</v>
      </c>
      <c r="B33" s="28" t="s">
        <v>57</v>
      </c>
      <c r="C33" s="31">
        <v>7532.4</v>
      </c>
      <c r="D33" s="31">
        <f>H33++L33+P33+T33</f>
        <v>7532.4</v>
      </c>
      <c r="E33" s="31">
        <v>-68.45</v>
      </c>
      <c r="F33" s="31">
        <v>384.23</v>
      </c>
      <c r="G33" s="31">
        <v>931.73</v>
      </c>
      <c r="H33" s="29">
        <f>SUM(E33:G33)</f>
        <v>1247.51</v>
      </c>
      <c r="I33" s="31">
        <v>549.75</v>
      </c>
      <c r="J33" s="31">
        <v>510.98</v>
      </c>
      <c r="K33" s="31">
        <v>654.8</v>
      </c>
      <c r="L33" s="29">
        <f>SUM(I33:K33)</f>
        <v>1715.53</v>
      </c>
      <c r="M33" s="31">
        <v>709.34</v>
      </c>
      <c r="N33" s="31">
        <v>675.27</v>
      </c>
      <c r="O33" s="31">
        <v>826.4</v>
      </c>
      <c r="P33" s="29">
        <f>SUM(M33:O33)</f>
        <v>2211.01</v>
      </c>
      <c r="Q33" s="31">
        <v>1037.36</v>
      </c>
      <c r="R33" s="31">
        <v>739.86</v>
      </c>
      <c r="S33" s="31">
        <v>581.13</v>
      </c>
      <c r="T33" s="29">
        <f>SUM(Q33:S33)</f>
        <v>2358.35</v>
      </c>
      <c r="U33" s="1"/>
    </row>
    <row r="34" spans="1:21" ht="24" customHeight="1">
      <c r="A34" s="12" t="s">
        <v>41</v>
      </c>
      <c r="B34" s="13" t="s">
        <v>58</v>
      </c>
      <c r="C34" s="11">
        <f>C10-C15</f>
        <v>-11992.089999999967</v>
      </c>
      <c r="D34" s="11">
        <f>D10-D15</f>
        <v>-6992.091490000021</v>
      </c>
      <c r="E34" s="11">
        <f aca="true" t="shared" si="11" ref="E34:T34">E10-E15</f>
        <v>15595.830000000002</v>
      </c>
      <c r="F34" s="11">
        <f t="shared" si="11"/>
        <v>-619.7699999999968</v>
      </c>
      <c r="G34" s="11">
        <f t="shared" si="11"/>
        <v>2883.5000000000036</v>
      </c>
      <c r="H34" s="11">
        <f t="shared" si="11"/>
        <v>17859.559999999998</v>
      </c>
      <c r="I34" s="22">
        <f>I10-I15</f>
        <v>34351.65000000001</v>
      </c>
      <c r="J34" s="11">
        <f t="shared" si="11"/>
        <v>-372.3899999999994</v>
      </c>
      <c r="K34" s="11">
        <f>K10-K15</f>
        <v>-14489.153489999997</v>
      </c>
      <c r="L34" s="11">
        <f t="shared" si="11"/>
        <v>19490.106509999998</v>
      </c>
      <c r="M34" s="11">
        <f t="shared" si="11"/>
        <v>5459.820000000003</v>
      </c>
      <c r="N34" s="11">
        <f t="shared" si="11"/>
        <v>-13949.429999999997</v>
      </c>
      <c r="O34" s="11">
        <f t="shared" si="11"/>
        <v>-6567.029999999999</v>
      </c>
      <c r="P34" s="11">
        <f t="shared" si="11"/>
        <v>-15056.640000000014</v>
      </c>
      <c r="Q34" s="11">
        <f t="shared" si="11"/>
        <v>-14317.800000000003</v>
      </c>
      <c r="R34" s="11">
        <f t="shared" si="11"/>
        <v>-7553.510000000002</v>
      </c>
      <c r="S34" s="11">
        <f t="shared" si="11"/>
        <v>-7413.807999999997</v>
      </c>
      <c r="T34" s="11">
        <f t="shared" si="11"/>
        <v>-29285.118000000002</v>
      </c>
      <c r="U34" s="1"/>
    </row>
    <row r="35" spans="1:21" ht="75.75" customHeight="1">
      <c r="A35" s="17" t="s">
        <v>42</v>
      </c>
      <c r="B35" s="13" t="s">
        <v>59</v>
      </c>
      <c r="C35" s="11"/>
      <c r="D35" s="11">
        <f>H35++L35+P35+T35</f>
        <v>5000</v>
      </c>
      <c r="E35" s="18"/>
      <c r="F35" s="18"/>
      <c r="G35" s="18"/>
      <c r="H35" s="11">
        <f>SUM(E35:G35)</f>
        <v>0</v>
      </c>
      <c r="I35" s="18">
        <v>5000</v>
      </c>
      <c r="J35" s="18"/>
      <c r="K35" s="18"/>
      <c r="L35" s="11">
        <f>I35+J35+K35</f>
        <v>5000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0.25" customHeight="1">
      <c r="A36" s="17" t="s">
        <v>43</v>
      </c>
      <c r="B36" s="13" t="s">
        <v>60</v>
      </c>
      <c r="C36" s="11">
        <f>C34+C14-C35</f>
        <v>-11992.089999999967</v>
      </c>
      <c r="D36" s="11">
        <f aca="true" t="shared" si="12" ref="D36:T36">D34+D14-D35</f>
        <v>-6992.091490000021</v>
      </c>
      <c r="E36" s="11">
        <f t="shared" si="12"/>
        <v>15595.830000000002</v>
      </c>
      <c r="F36" s="11">
        <f>F34+F14-F35</f>
        <v>-619.7699999999968</v>
      </c>
      <c r="G36" s="11">
        <f t="shared" si="12"/>
        <v>2883.5000000000036</v>
      </c>
      <c r="H36" s="11">
        <f t="shared" si="12"/>
        <v>17859.559999999998</v>
      </c>
      <c r="I36" s="11">
        <f>I34-I35</f>
        <v>29351.65000000001</v>
      </c>
      <c r="J36" s="11">
        <f t="shared" si="12"/>
        <v>-372.3899999999994</v>
      </c>
      <c r="K36" s="11">
        <f>K34+K14-K35</f>
        <v>-14489.153489999997</v>
      </c>
      <c r="L36" s="11">
        <f>I36+K36+J36</f>
        <v>14490.106510000012</v>
      </c>
      <c r="M36" s="11">
        <f t="shared" si="12"/>
        <v>5459.820000000003</v>
      </c>
      <c r="N36" s="11">
        <f t="shared" si="12"/>
        <v>-13949.429999999997</v>
      </c>
      <c r="O36" s="11">
        <f>O34+O14-O35</f>
        <v>-6567.029999999999</v>
      </c>
      <c r="P36" s="11">
        <f t="shared" si="12"/>
        <v>-15056.640000000014</v>
      </c>
      <c r="Q36" s="11">
        <f t="shared" si="12"/>
        <v>-14317.800000000003</v>
      </c>
      <c r="R36" s="11">
        <f t="shared" si="12"/>
        <v>-7553.510000000002</v>
      </c>
      <c r="S36" s="11">
        <f t="shared" si="12"/>
        <v>-7413.807999999997</v>
      </c>
      <c r="T36" s="11">
        <f t="shared" si="12"/>
        <v>-29285.118000000002</v>
      </c>
      <c r="U36" s="1"/>
    </row>
    <row r="37" spans="1:20" ht="38.25">
      <c r="A37" s="17" t="s">
        <v>44</v>
      </c>
      <c r="B37" s="13">
        <v>1000</v>
      </c>
      <c r="C37" s="10">
        <v>0</v>
      </c>
      <c r="D37" s="10">
        <v>11799.1</v>
      </c>
      <c r="E37" s="10">
        <f>D37</f>
        <v>11799.1</v>
      </c>
      <c r="F37" s="10">
        <f>E38</f>
        <v>27394.93</v>
      </c>
      <c r="G37" s="10">
        <f>F38</f>
        <v>26775.160000000003</v>
      </c>
      <c r="H37" s="11">
        <f>E37</f>
        <v>11799.1</v>
      </c>
      <c r="I37" s="10">
        <f>H38</f>
        <v>29658.659999999996</v>
      </c>
      <c r="J37" s="10">
        <f>I38</f>
        <v>59010.310000000005</v>
      </c>
      <c r="K37" s="10">
        <f>J38</f>
        <v>58637.920000000006</v>
      </c>
      <c r="L37" s="11">
        <f>I37</f>
        <v>29658.659999999996</v>
      </c>
      <c r="M37" s="10">
        <f>L38</f>
        <v>44148.76651000001</v>
      </c>
      <c r="N37" s="10">
        <f>M38</f>
        <v>49608.58651000001</v>
      </c>
      <c r="O37" s="10">
        <f>N38</f>
        <v>35659.156510000015</v>
      </c>
      <c r="P37" s="11">
        <f>M37</f>
        <v>44148.76651000001</v>
      </c>
      <c r="Q37" s="10">
        <f>P38</f>
        <v>29092.126509999995</v>
      </c>
      <c r="R37" s="10">
        <f>Q38</f>
        <v>14774.326509999992</v>
      </c>
      <c r="S37" s="10">
        <f>R38</f>
        <v>7220.81650999999</v>
      </c>
      <c r="T37" s="11">
        <f>Q37</f>
        <v>29092.126509999995</v>
      </c>
    </row>
    <row r="38" spans="1:21" ht="38.25">
      <c r="A38" s="17" t="s">
        <v>45</v>
      </c>
      <c r="B38" s="13">
        <v>1100</v>
      </c>
      <c r="C38" s="10">
        <v>0</v>
      </c>
      <c r="D38" s="11">
        <f>T38</f>
        <v>-192.99149000000762</v>
      </c>
      <c r="E38" s="11">
        <f>E37+E36</f>
        <v>27394.93</v>
      </c>
      <c r="F38" s="11">
        <f aca="true" t="shared" si="13" ref="F38:O38">F37+F36</f>
        <v>26775.160000000003</v>
      </c>
      <c r="G38" s="11">
        <f t="shared" si="13"/>
        <v>29658.660000000007</v>
      </c>
      <c r="H38" s="11">
        <f t="shared" si="13"/>
        <v>29658.659999999996</v>
      </c>
      <c r="I38" s="11">
        <f t="shared" si="13"/>
        <v>59010.310000000005</v>
      </c>
      <c r="J38" s="11">
        <f t="shared" si="13"/>
        <v>58637.920000000006</v>
      </c>
      <c r="K38" s="11">
        <f t="shared" si="13"/>
        <v>44148.76651000001</v>
      </c>
      <c r="L38" s="11">
        <f>L37+L36</f>
        <v>44148.76651000001</v>
      </c>
      <c r="M38" s="11">
        <f t="shared" si="13"/>
        <v>49608.58651000001</v>
      </c>
      <c r="N38" s="11">
        <f t="shared" si="13"/>
        <v>35659.156510000015</v>
      </c>
      <c r="O38" s="11">
        <f t="shared" si="13"/>
        <v>29092.126510000016</v>
      </c>
      <c r="P38" s="11">
        <f>P37+P36</f>
        <v>29092.126509999995</v>
      </c>
      <c r="Q38" s="11">
        <f>Q37+Q36</f>
        <v>14774.326509999992</v>
      </c>
      <c r="R38" s="11">
        <f>R37+R36</f>
        <v>7220.81650999999</v>
      </c>
      <c r="S38" s="11">
        <f>S37+S36</f>
        <v>-192.99149000000762</v>
      </c>
      <c r="T38" s="11">
        <f>T37+T36</f>
        <v>-192.99149000000762</v>
      </c>
      <c r="U38" s="1"/>
    </row>
    <row r="39" spans="1:21" ht="140.25">
      <c r="A39" s="17" t="s">
        <v>46</v>
      </c>
      <c r="B39" s="13">
        <v>1200</v>
      </c>
      <c r="C39" s="10"/>
      <c r="D39" s="16">
        <v>0</v>
      </c>
      <c r="E39" s="10">
        <f>E37-E38</f>
        <v>-15595.83</v>
      </c>
      <c r="F39" s="10">
        <f aca="true" t="shared" si="14" ref="F39:O39">F37-F38</f>
        <v>619.7699999999968</v>
      </c>
      <c r="G39" s="10">
        <f t="shared" si="14"/>
        <v>-2883.5000000000036</v>
      </c>
      <c r="H39" s="10">
        <f t="shared" si="14"/>
        <v>-17859.559999999998</v>
      </c>
      <c r="I39" s="10">
        <f t="shared" si="14"/>
        <v>-29351.65000000001</v>
      </c>
      <c r="J39" s="10">
        <f t="shared" si="14"/>
        <v>372.3899999999994</v>
      </c>
      <c r="K39" s="10">
        <f t="shared" si="14"/>
        <v>14489.153489999997</v>
      </c>
      <c r="L39" s="10">
        <f t="shared" si="14"/>
        <v>-14490.106510000012</v>
      </c>
      <c r="M39" s="10">
        <f t="shared" si="14"/>
        <v>-5459.82</v>
      </c>
      <c r="N39" s="10">
        <f t="shared" si="14"/>
        <v>13949.429999999993</v>
      </c>
      <c r="O39" s="10">
        <f t="shared" si="14"/>
        <v>6567.029999999999</v>
      </c>
      <c r="P39" s="10">
        <f>P37-P38</f>
        <v>15056.640000000014</v>
      </c>
      <c r="Q39" s="10">
        <f>Q37-Q38</f>
        <v>14317.800000000003</v>
      </c>
      <c r="R39" s="10">
        <f>R37-R38</f>
        <v>7553.510000000002</v>
      </c>
      <c r="S39" s="10">
        <f>S37-S38</f>
        <v>7413.807999999997</v>
      </c>
      <c r="T39" s="10">
        <f>T37-T38</f>
        <v>29285.118000000002</v>
      </c>
      <c r="U39" s="1"/>
    </row>
    <row r="40" spans="1:21" ht="54" customHeight="1">
      <c r="A40" s="17" t="s">
        <v>47</v>
      </c>
      <c r="B40" s="36">
        <v>1300</v>
      </c>
      <c r="C40" s="37"/>
      <c r="D40" s="38">
        <v>0</v>
      </c>
      <c r="E40" s="37">
        <v>0</v>
      </c>
      <c r="F40" s="37">
        <v>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9"/>
    </row>
    <row r="41" spans="1:21" ht="36.75" customHeight="1">
      <c r="A41" s="8" t="s">
        <v>48</v>
      </c>
      <c r="B41" s="36"/>
      <c r="C41" s="37"/>
      <c r="D41" s="38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9"/>
    </row>
    <row r="42" spans="1:21" ht="13.5" customHeight="1">
      <c r="A42" s="40" t="s">
        <v>64</v>
      </c>
      <c r="B42" s="40"/>
      <c r="C42" s="40"/>
      <c r="D42" s="40"/>
      <c r="E42" s="40"/>
      <c r="F42" s="40"/>
      <c r="G42" s="40"/>
      <c r="H42" s="40"/>
      <c r="I42" s="42"/>
      <c r="J42" s="44"/>
      <c r="K42" s="46" t="s">
        <v>65</v>
      </c>
      <c r="L42" s="46"/>
      <c r="M42" s="46"/>
      <c r="N42" s="46"/>
      <c r="O42" s="46"/>
      <c r="P42" s="46"/>
      <c r="Q42" s="39"/>
      <c r="R42" s="39"/>
      <c r="S42" s="39"/>
      <c r="T42" s="39"/>
      <c r="U42" s="34"/>
    </row>
    <row r="43" spans="1:21" ht="15" customHeight="1">
      <c r="A43" s="41"/>
      <c r="B43" s="41"/>
      <c r="C43" s="41"/>
      <c r="D43" s="41"/>
      <c r="E43" s="41"/>
      <c r="F43" s="41"/>
      <c r="G43" s="41"/>
      <c r="H43" s="41"/>
      <c r="I43" s="43"/>
      <c r="J43" s="45"/>
      <c r="K43" s="47"/>
      <c r="L43" s="47"/>
      <c r="M43" s="47"/>
      <c r="N43" s="47"/>
      <c r="O43" s="47"/>
      <c r="P43" s="47"/>
      <c r="Q43" s="34"/>
      <c r="R43" s="34"/>
      <c r="S43" s="34"/>
      <c r="T43" s="34"/>
      <c r="U43" s="34"/>
    </row>
    <row r="44" spans="1:21" ht="15" customHeight="1">
      <c r="A44" s="41"/>
      <c r="B44" s="41"/>
      <c r="C44" s="41"/>
      <c r="D44" s="41"/>
      <c r="E44" s="41"/>
      <c r="F44" s="41"/>
      <c r="G44" s="41"/>
      <c r="H44" s="41"/>
      <c r="I44" s="43"/>
      <c r="J44" s="45"/>
      <c r="K44" s="47"/>
      <c r="L44" s="47"/>
      <c r="M44" s="47"/>
      <c r="N44" s="47"/>
      <c r="O44" s="47"/>
      <c r="P44" s="47"/>
      <c r="Q44" s="34"/>
      <c r="R44" s="34"/>
      <c r="S44" s="34"/>
      <c r="T44" s="34"/>
      <c r="U44" s="34"/>
    </row>
    <row r="45" spans="1:21" ht="30" customHeight="1">
      <c r="A45" s="41"/>
      <c r="B45" s="41"/>
      <c r="C45" s="41"/>
      <c r="D45" s="41"/>
      <c r="E45" s="41"/>
      <c r="F45" s="41"/>
      <c r="G45" s="41"/>
      <c r="H45" s="41"/>
      <c r="I45" s="43"/>
      <c r="J45" s="45"/>
      <c r="K45" s="47"/>
      <c r="L45" s="47"/>
      <c r="M45" s="47"/>
      <c r="N45" s="47"/>
      <c r="O45" s="47"/>
      <c r="P45" s="47"/>
      <c r="Q45" s="34"/>
      <c r="R45" s="34"/>
      <c r="S45" s="34"/>
      <c r="T45" s="34"/>
      <c r="U45" s="34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2:2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6" ht="12.75">
      <c r="A56" s="1" t="s">
        <v>67</v>
      </c>
    </row>
    <row r="57" ht="12.75">
      <c r="A57" s="19" t="s">
        <v>63</v>
      </c>
    </row>
    <row r="58" ht="12.75">
      <c r="A58" s="21"/>
    </row>
    <row r="74" ht="12.75">
      <c r="A74" s="20"/>
    </row>
    <row r="75" ht="12.75">
      <c r="A75" s="21"/>
    </row>
    <row r="76" ht="12.75">
      <c r="A76" s="19"/>
    </row>
  </sheetData>
  <sheetProtection/>
  <mergeCells count="45"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  <mergeCell ref="H40:H41"/>
    <mergeCell ref="I40:I41"/>
    <mergeCell ref="S40:S41"/>
    <mergeCell ref="T40:T41"/>
    <mergeCell ref="J40:J41"/>
    <mergeCell ref="K40:K41"/>
    <mergeCell ref="L40:L41"/>
    <mergeCell ref="M40:M41"/>
    <mergeCell ref="U40:U41"/>
    <mergeCell ref="P40:P41"/>
    <mergeCell ref="Q40:Q41"/>
    <mergeCell ref="R40:R41"/>
    <mergeCell ref="O40:O41"/>
    <mergeCell ref="N40:N41"/>
    <mergeCell ref="B40:B41"/>
    <mergeCell ref="C40:C41"/>
    <mergeCell ref="D40:D41"/>
    <mergeCell ref="E40:E41"/>
    <mergeCell ref="F40:F41"/>
    <mergeCell ref="G40:G41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60" r:id="rId1"/>
  <rowBreaks count="1" manualBreakCount="1">
    <brk id="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2018-10-10T06:35:13Z</cp:lastPrinted>
  <dcterms:created xsi:type="dcterms:W3CDTF">2014-02-13T05:24:36Z</dcterms:created>
  <dcterms:modified xsi:type="dcterms:W3CDTF">2018-10-10T06:53:26Z</dcterms:modified>
  <cp:category/>
  <cp:version/>
  <cp:contentType/>
  <cp:contentStatus/>
</cp:coreProperties>
</file>