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<sst xmlns="http://schemas.openxmlformats.org/spreadsheetml/2006/main" count="86" uniqueCount="69">
  <si>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</si>
  <si>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</si>
  <si>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</si>
  <si>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</si>
  <si>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</si>
  <si>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</si>
  <si>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</si>
  <si>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</si>
  <si>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</si>
  <si>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</si>
  <si>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</si>
  <si>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</si>
  <si>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</si>
  <si>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</si>
  <si>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</si>
  <si>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</si>
  <si>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</si>
  <si>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</si>
  <si>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</si>
  <si>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</si>
  <si>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</si>
  <si>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</si>
  <si>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</si>
  <si>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</si>
  <si>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</si>
  <si>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</si>
  <si>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</si>
  <si>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</si>
  <si>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</si>
  <si>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</si>
  <si>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</si>
  <si>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</si>
  <si>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</si>
  <si>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</si>
  <si>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</si>
  <si>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</si>
  <si>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</si>
  <si>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</si>
  <si>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</si>
  <si>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</si>
  <si>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</si>
  <si>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</si>
  <si>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</si>
  <si>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</si>
  <si>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</si>
  <si>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</si>
  <si>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</si>
  <si>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</si>
  <si>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</si>
  <si>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</si>
  <si>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</si>
  <si>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</si>
  <si>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</si>
  <si>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</si>
  <si>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</si>
  <si>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</si>
  <si>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</si>
  <si>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</si>
  <si>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</si>
  <si>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</si>
  <si>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</si>
  <si>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Исп. Е.Ю.Коровушкина 8(49234) 2-69-95</t>
  </si>
  <si>
    <t>Кассовый план исполнения бюджета  Муромского района на 2018 год</t>
  </si>
  <si>
    <t>0500</t>
  </si>
  <si>
    <t>(по состоянию на 01.07.2018 года)</t>
  </si>
  <si>
    <t>Заместитель начальника финансового управления администрации  района</t>
  </si>
  <si>
    <t>Е.И.Щепкина</t>
  </si>
  <si>
    <t>Исп.Е.Ф.Могайбо</t>
  </si>
  <si>
    <t>8(49234) 2 69 95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</si>
</sst>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2" activePane="bottomLeft" state="frozen"/>
      <selection pane="topLeft" activeCell="A1" sqref="A1"/>
      <selection pane="bottomLeft" activeCell="A48" sqref="A48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</row>
    <row r="2" spans="1:21" ht="18.75">
      <c r="A2" s="3"/>
      <c r="B2" s="3"/>
      <c r="C2" s="3"/>
      <c r="D2" s="4"/>
      <c r="E2" s="3"/>
      <c r="F2" s="42" t="s">
        <v>64</v>
      </c>
      <c r="G2" s="42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1"/>
    </row>
    <row r="3" spans="1:21" ht="12.75" customHeight="1">
      <c r="A3" s="30" t="s">
        <v>0</v>
      </c>
      <c r="B3" s="30"/>
      <c r="C3" s="30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0" t="s">
        <v>1</v>
      </c>
      <c r="B4" s="30"/>
      <c r="C4" s="30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/>
      <c r="G6" s="41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6" t="s">
        <v>14</v>
      </c>
      <c r="F8" s="6" t="s">
        <v>15</v>
      </c>
      <c r="G8" s="6" t="s">
        <v>16</v>
      </c>
      <c r="H8" s="41"/>
      <c r="I8" s="6" t="s">
        <v>17</v>
      </c>
      <c r="J8" s="6" t="s">
        <v>18</v>
      </c>
      <c r="K8" s="6" t="s">
        <v>19</v>
      </c>
      <c r="L8" s="41"/>
      <c r="M8" s="6" t="s">
        <v>20</v>
      </c>
      <c r="N8" s="6" t="s">
        <v>21</v>
      </c>
      <c r="O8" s="6" t="s">
        <v>22</v>
      </c>
      <c r="P8" s="41"/>
      <c r="Q8" s="6" t="s">
        <v>23</v>
      </c>
      <c r="R8" s="6" t="s">
        <v>24</v>
      </c>
      <c r="S8" s="6" t="s">
        <v>25</v>
      </c>
      <c r="T8" s="41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f>C12+C13+C14</f>
        <v>354753.3</v>
      </c>
      <c r="D10" s="11">
        <f aca="true" t="shared" si="0" ref="D10:T10">D12+D13+D14</f>
        <v>359803.29651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11">
        <f t="shared" si="0"/>
        <v>25367.77</v>
      </c>
      <c r="N10" s="11">
        <f t="shared" si="0"/>
        <v>25439.519999999997</v>
      </c>
      <c r="O10" s="11">
        <f t="shared" si="0"/>
        <v>23379.420000000002</v>
      </c>
      <c r="P10" s="11">
        <f t="shared" si="0"/>
        <v>74186.71</v>
      </c>
      <c r="Q10" s="11">
        <f t="shared" si="0"/>
        <v>27898.62</v>
      </c>
      <c r="R10" s="11">
        <f t="shared" si="0"/>
        <v>18478.3</v>
      </c>
      <c r="S10" s="11">
        <f t="shared" si="0"/>
        <v>20596.95</v>
      </c>
      <c r="T10" s="11">
        <f t="shared" si="0"/>
        <v>66973.87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58788</v>
      </c>
      <c r="D12" s="10">
        <f>H12+L12+P12+T12</f>
        <v>58787.99651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3998.51</v>
      </c>
      <c r="K12" s="26">
        <v>4197.38651</v>
      </c>
      <c r="L12" s="11">
        <f>SUM(I12:K12)</f>
        <v>13803.72651</v>
      </c>
      <c r="M12" s="26">
        <v>4176.94</v>
      </c>
      <c r="N12" s="26">
        <v>3694.92</v>
      </c>
      <c r="O12" s="26">
        <v>4311.02</v>
      </c>
      <c r="P12" s="11">
        <f>SUM(M12:O12)</f>
        <v>12182.880000000001</v>
      </c>
      <c r="Q12" s="10">
        <v>7560.52</v>
      </c>
      <c r="R12" s="10">
        <v>4145.3</v>
      </c>
      <c r="S12" s="10">
        <v>6773.13</v>
      </c>
      <c r="T12" s="11">
        <f>SUM(Q12:S12)</f>
        <v>18478.95</v>
      </c>
      <c r="U12" s="1"/>
    </row>
    <row r="13" spans="1:21" ht="28.5" customHeight="1">
      <c r="A13" s="8" t="s">
        <v>29</v>
      </c>
      <c r="B13" s="9" t="s">
        <v>52</v>
      </c>
      <c r="C13" s="10">
        <v>295965.3</v>
      </c>
      <c r="D13" s="10">
        <f>H13+L13+P13+T13</f>
        <v>296015.3</v>
      </c>
      <c r="E13" s="25">
        <v>36053.4</v>
      </c>
      <c r="F13" s="25">
        <v>22092.83</v>
      </c>
      <c r="G13" s="25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10">
        <v>21190.83</v>
      </c>
      <c r="N13" s="10">
        <v>21744.6</v>
      </c>
      <c r="O13" s="10">
        <v>19068.4</v>
      </c>
      <c r="P13" s="11">
        <f>M13+N13+O13</f>
        <v>62003.83</v>
      </c>
      <c r="Q13" s="10">
        <v>20338.1</v>
      </c>
      <c r="R13" s="10">
        <v>14333</v>
      </c>
      <c r="S13" s="10">
        <v>13823.82</v>
      </c>
      <c r="T13" s="11">
        <f>Q13+R13+S13</f>
        <v>48494.92</v>
      </c>
      <c r="U13" s="1"/>
    </row>
    <row r="14" spans="1:21" ht="53.25" customHeight="1">
      <c r="A14" s="8" t="s">
        <v>30</v>
      </c>
      <c r="B14" s="9" t="s">
        <v>63</v>
      </c>
      <c r="C14" s="10">
        <v>0</v>
      </c>
      <c r="D14" s="10">
        <f>H14+L14+P14+T14</f>
        <v>5000</v>
      </c>
      <c r="E14" s="25">
        <v>0</v>
      </c>
      <c r="F14" s="25"/>
      <c r="G14" s="25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366795.4</v>
      </c>
      <c r="D15" s="11">
        <f aca="true" t="shared" si="1" ref="D15:T15">SUM(D16:D19)</f>
        <v>366795.41000000003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11">
        <f t="shared" si="1"/>
        <v>43873.04000000001</v>
      </c>
      <c r="N15" s="11">
        <f t="shared" si="1"/>
        <v>32937.08</v>
      </c>
      <c r="O15" s="11">
        <f t="shared" si="1"/>
        <v>24816.16</v>
      </c>
      <c r="P15" s="11">
        <f t="shared" si="1"/>
        <v>101626.28</v>
      </c>
      <c r="Q15" s="11">
        <f t="shared" si="1"/>
        <v>27244.199999999997</v>
      </c>
      <c r="R15" s="11">
        <f t="shared" si="1"/>
        <v>25665.629999999997</v>
      </c>
      <c r="S15" s="11">
        <f t="shared" si="1"/>
        <v>30966.250000000004</v>
      </c>
      <c r="T15" s="11">
        <f t="shared" si="1"/>
        <v>83876.07999999999</v>
      </c>
      <c r="U15" s="7"/>
    </row>
    <row r="16" spans="1:21" ht="29.25" customHeight="1">
      <c r="A16" s="8" t="s">
        <v>32</v>
      </c>
      <c r="B16" s="9" t="s">
        <v>54</v>
      </c>
      <c r="C16" s="11">
        <f>C31+C22</f>
        <v>37948.8</v>
      </c>
      <c r="D16" s="11">
        <f>D31+D22</f>
        <v>37718.8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2564</v>
      </c>
      <c r="N16" s="11">
        <f t="shared" si="2"/>
        <v>2565</v>
      </c>
      <c r="O16" s="11">
        <f t="shared" si="2"/>
        <v>2567</v>
      </c>
      <c r="P16" s="11">
        <f t="shared" si="2"/>
        <v>7696</v>
      </c>
      <c r="Q16" s="11">
        <f t="shared" si="2"/>
        <v>2564</v>
      </c>
      <c r="R16" s="11">
        <f t="shared" si="2"/>
        <v>1272</v>
      </c>
      <c r="S16" s="11">
        <f t="shared" si="2"/>
        <v>2880.4</v>
      </c>
      <c r="T16" s="11">
        <f t="shared" si="2"/>
        <v>6716.4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192562.28</v>
      </c>
      <c r="D17" s="11">
        <f>D23+D28</f>
        <v>192566.29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15520.97</v>
      </c>
      <c r="N17" s="11">
        <f t="shared" si="3"/>
        <v>9292.34</v>
      </c>
      <c r="O17" s="11">
        <f t="shared" si="3"/>
        <v>12464.48</v>
      </c>
      <c r="P17" s="11">
        <f t="shared" si="3"/>
        <v>37277.79</v>
      </c>
      <c r="Q17" s="11">
        <f t="shared" si="3"/>
        <v>13974.46</v>
      </c>
      <c r="R17" s="11">
        <f t="shared" si="3"/>
        <v>15453.38</v>
      </c>
      <c r="S17" s="11">
        <f t="shared" si="3"/>
        <v>16603.59</v>
      </c>
      <c r="T17" s="11">
        <f t="shared" si="3"/>
        <v>46031.42999999999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848.3</v>
      </c>
      <c r="D18" s="11">
        <f aca="true" t="shared" si="4" ref="D18:T18">D32</f>
        <v>848.3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179.34</v>
      </c>
      <c r="P18" s="11">
        <f t="shared" si="4"/>
        <v>179.34</v>
      </c>
      <c r="Q18" s="11">
        <f t="shared" si="4"/>
        <v>0</v>
      </c>
      <c r="R18" s="11">
        <f t="shared" si="4"/>
        <v>0</v>
      </c>
      <c r="S18" s="11">
        <f t="shared" si="4"/>
        <v>225.38</v>
      </c>
      <c r="T18" s="11">
        <f t="shared" si="4"/>
        <v>225.38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135436.02</v>
      </c>
      <c r="D19" s="11">
        <f>D24+D26+D29+D33</f>
        <v>135662.02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25788.070000000003</v>
      </c>
      <c r="N19" s="11">
        <f t="shared" si="5"/>
        <v>21079.74</v>
      </c>
      <c r="O19" s="11">
        <f t="shared" si="5"/>
        <v>9605.34</v>
      </c>
      <c r="P19" s="11">
        <f t="shared" si="5"/>
        <v>56473.149999999994</v>
      </c>
      <c r="Q19" s="11">
        <f t="shared" si="5"/>
        <v>10705.74</v>
      </c>
      <c r="R19" s="11">
        <f t="shared" si="5"/>
        <v>8940.25</v>
      </c>
      <c r="S19" s="11">
        <f t="shared" si="5"/>
        <v>11256.880000000001</v>
      </c>
      <c r="T19" s="11">
        <f t="shared" si="5"/>
        <v>30902.870000000003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108875.4</v>
      </c>
      <c r="D21" s="11">
        <f aca="true" t="shared" si="6" ref="D21:T21">D23+D24+D22</f>
        <v>108875.4</v>
      </c>
      <c r="E21" s="11">
        <f t="shared" si="6"/>
        <v>4451.53</v>
      </c>
      <c r="F21" s="11">
        <f t="shared" si="6"/>
        <v>5447.74</v>
      </c>
      <c r="G21" s="11">
        <f t="shared" si="6"/>
        <v>5545.12</v>
      </c>
      <c r="H21" s="11">
        <f t="shared" si="6"/>
        <v>15444.390000000001</v>
      </c>
      <c r="I21" s="11">
        <f t="shared" si="6"/>
        <v>7094.35</v>
      </c>
      <c r="J21" s="11">
        <f t="shared" si="6"/>
        <v>5278.21</v>
      </c>
      <c r="K21" s="11">
        <f>K23+K24+K22</f>
        <v>11112.86</v>
      </c>
      <c r="L21" s="11">
        <f t="shared" si="6"/>
        <v>23485.42</v>
      </c>
      <c r="M21" s="11">
        <f>M23+M24+M22</f>
        <v>15040.01</v>
      </c>
      <c r="N21" s="11">
        <f t="shared" si="6"/>
        <v>19876.190000000002</v>
      </c>
      <c r="O21" s="11">
        <f t="shared" si="6"/>
        <v>8310.57</v>
      </c>
      <c r="P21" s="11">
        <f t="shared" si="6"/>
        <v>43226.77</v>
      </c>
      <c r="Q21" s="11">
        <f t="shared" si="6"/>
        <v>9175.36</v>
      </c>
      <c r="R21" s="11">
        <f t="shared" si="6"/>
        <v>7294.37</v>
      </c>
      <c r="S21" s="11">
        <f t="shared" si="6"/>
        <v>10249.09</v>
      </c>
      <c r="T21" s="11">
        <f t="shared" si="6"/>
        <v>26718.820000000003</v>
      </c>
      <c r="U21" s="7"/>
    </row>
    <row r="22" spans="1:21" ht="38.25">
      <c r="A22" s="8" t="s">
        <v>32</v>
      </c>
      <c r="B22" s="9" t="s">
        <v>54</v>
      </c>
      <c r="C22" s="10">
        <v>2250</v>
      </c>
      <c r="D22" s="10">
        <f>H22+L22+P22+T22</f>
        <v>2020</v>
      </c>
      <c r="E22" s="10">
        <v>420</v>
      </c>
      <c r="F22" s="10">
        <v>420</v>
      </c>
      <c r="G22" s="10">
        <v>685</v>
      </c>
      <c r="H22" s="11">
        <f>SUM(E22:G22)</f>
        <v>1525</v>
      </c>
      <c r="I22" s="10">
        <v>0</v>
      </c>
      <c r="J22" s="10">
        <v>0</v>
      </c>
      <c r="K22" s="10">
        <v>0</v>
      </c>
      <c r="L22" s="11">
        <f>I22+J22+K22</f>
        <v>0</v>
      </c>
      <c r="M22" s="27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200</v>
      </c>
      <c r="S22" s="10">
        <v>295</v>
      </c>
      <c r="T22" s="11">
        <f>SUM(Q22:S22)</f>
        <v>495</v>
      </c>
      <c r="U22" s="1"/>
    </row>
    <row r="23" spans="1:22" ht="102">
      <c r="A23" s="8" t="s">
        <v>33</v>
      </c>
      <c r="B23" s="9" t="s">
        <v>55</v>
      </c>
      <c r="C23" s="10">
        <v>18339.78</v>
      </c>
      <c r="D23" s="10">
        <f>H23+L23+P23+T23</f>
        <v>18343.79</v>
      </c>
      <c r="E23" s="10">
        <v>1336.6</v>
      </c>
      <c r="F23" s="10">
        <v>1460.5</v>
      </c>
      <c r="G23" s="10">
        <v>1381</v>
      </c>
      <c r="H23" s="11">
        <f>E23+F23+G23</f>
        <v>4178.1</v>
      </c>
      <c r="I23" s="10">
        <v>1515.1</v>
      </c>
      <c r="J23" s="10">
        <v>1462.9</v>
      </c>
      <c r="K23" s="10">
        <v>2392.53</v>
      </c>
      <c r="L23" s="11">
        <f>SUM(I23:K23)</f>
        <v>5370.530000000001</v>
      </c>
      <c r="M23" s="10">
        <v>1552.08</v>
      </c>
      <c r="N23" s="10">
        <v>1535.24</v>
      </c>
      <c r="O23" s="10">
        <v>1492.14</v>
      </c>
      <c r="P23" s="11">
        <f>SUM(M23:O23)</f>
        <v>4579.46</v>
      </c>
      <c r="Q23" s="10">
        <v>1344.56</v>
      </c>
      <c r="R23" s="10">
        <v>1458.08</v>
      </c>
      <c r="S23" s="10">
        <v>1413.06</v>
      </c>
      <c r="T23" s="11">
        <f>SUM(Q23:S23)</f>
        <v>4215.7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88285.62</v>
      </c>
      <c r="D24" s="10">
        <f>H24+L24+P24+T24</f>
        <v>88511.60999999999</v>
      </c>
      <c r="E24" s="10">
        <v>2694.93</v>
      </c>
      <c r="F24" s="10">
        <v>3567.24</v>
      </c>
      <c r="G24" s="10">
        <v>3479.12</v>
      </c>
      <c r="H24" s="11">
        <f>E24+F24+G24</f>
        <v>9741.29</v>
      </c>
      <c r="I24" s="10">
        <v>5579.25</v>
      </c>
      <c r="J24" s="10">
        <v>3815.31</v>
      </c>
      <c r="K24" s="10">
        <v>8720.33</v>
      </c>
      <c r="L24" s="11">
        <f>SUM(I24:K24)</f>
        <v>18114.89</v>
      </c>
      <c r="M24" s="10">
        <v>13487.93</v>
      </c>
      <c r="N24" s="10">
        <v>18340.95</v>
      </c>
      <c r="O24" s="10">
        <v>6818.43</v>
      </c>
      <c r="P24" s="11">
        <f>SUM(M24:O24)</f>
        <v>38647.31</v>
      </c>
      <c r="Q24" s="10">
        <v>7830.8</v>
      </c>
      <c r="R24" s="10">
        <v>5636.29</v>
      </c>
      <c r="S24" s="10">
        <v>8541.03</v>
      </c>
      <c r="T24" s="11">
        <f>SUM(Q24:S24)</f>
        <v>22008.120000000003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213840.5</v>
      </c>
      <c r="D27" s="11">
        <f>D28+D29</f>
        <v>213840.5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17391.01</v>
      </c>
      <c r="H27" s="11">
        <f>H28+H29</f>
        <v>50847.14</v>
      </c>
      <c r="I27" s="11">
        <f t="shared" si="8"/>
        <v>18540.239999999998</v>
      </c>
      <c r="J27" s="11">
        <f t="shared" si="8"/>
        <v>20479.71</v>
      </c>
      <c r="K27" s="11">
        <f>K28+K29</f>
        <v>27308.13</v>
      </c>
      <c r="L27" s="11">
        <f>I27+J27+K27</f>
        <v>66328.08</v>
      </c>
      <c r="M27" s="11">
        <f t="shared" si="8"/>
        <v>25153.33</v>
      </c>
      <c r="N27" s="11">
        <f t="shared" si="8"/>
        <v>9786.49</v>
      </c>
      <c r="O27" s="11">
        <f>O28+O29</f>
        <v>13255</v>
      </c>
      <c r="P27" s="11">
        <f t="shared" si="8"/>
        <v>48194.82</v>
      </c>
      <c r="Q27" s="11">
        <f>Q28+Q29</f>
        <v>14924.4</v>
      </c>
      <c r="R27" s="11">
        <f t="shared" si="8"/>
        <v>16227.619999999999</v>
      </c>
      <c r="S27" s="11">
        <f t="shared" si="8"/>
        <v>17318.440000000002</v>
      </c>
      <c r="T27" s="11">
        <f t="shared" si="8"/>
        <v>48470.45999999999</v>
      </c>
      <c r="U27" s="7"/>
      <c r="V27" s="14"/>
    </row>
    <row r="28" spans="1:22" ht="102">
      <c r="A28" s="8" t="s">
        <v>33</v>
      </c>
      <c r="B28" s="9" t="s">
        <v>55</v>
      </c>
      <c r="C28" s="10">
        <v>174222.5</v>
      </c>
      <c r="D28" s="10">
        <f>H28+L28+P28+T28</f>
        <v>174222.5</v>
      </c>
      <c r="E28" s="10">
        <v>14822.47</v>
      </c>
      <c r="F28" s="10">
        <v>14011.74</v>
      </c>
      <c r="G28" s="10">
        <v>14030.07</v>
      </c>
      <c r="H28" s="11">
        <f>E28+F28+G28</f>
        <v>42864.28</v>
      </c>
      <c r="I28" s="10">
        <v>15750.38</v>
      </c>
      <c r="J28" s="10">
        <v>17003.78</v>
      </c>
      <c r="K28" s="10">
        <v>24090</v>
      </c>
      <c r="L28" s="11">
        <f>I28+J28+K28</f>
        <v>56844.159999999996</v>
      </c>
      <c r="M28" s="10">
        <v>13968.89</v>
      </c>
      <c r="N28" s="10">
        <v>7757.1</v>
      </c>
      <c r="O28" s="10">
        <v>10972.34</v>
      </c>
      <c r="P28" s="11">
        <f>SUM(M28:O28)</f>
        <v>32698.329999999998</v>
      </c>
      <c r="Q28" s="10">
        <v>12629.9</v>
      </c>
      <c r="R28" s="10">
        <v>13995.3</v>
      </c>
      <c r="S28" s="10">
        <v>15190.53</v>
      </c>
      <c r="T28" s="11">
        <f>SUM(Q28:S28)</f>
        <v>41815.729999999996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39618</v>
      </c>
      <c r="D29" s="10">
        <f>H29+L29+P29+T29</f>
        <v>39618</v>
      </c>
      <c r="E29" s="10">
        <v>2155.52</v>
      </c>
      <c r="F29" s="10">
        <v>2466.4</v>
      </c>
      <c r="G29" s="10">
        <v>3360.94</v>
      </c>
      <c r="H29" s="11">
        <f>E29+F29+G29</f>
        <v>7982.860000000001</v>
      </c>
      <c r="I29" s="10">
        <v>2789.86</v>
      </c>
      <c r="J29" s="10">
        <v>3475.93</v>
      </c>
      <c r="K29" s="10">
        <v>3218.13</v>
      </c>
      <c r="L29" s="11">
        <f>I29+J29+K29</f>
        <v>9483.92</v>
      </c>
      <c r="M29" s="10">
        <v>11184.44</v>
      </c>
      <c r="N29" s="10">
        <v>2029.39</v>
      </c>
      <c r="O29" s="10">
        <v>2282.66</v>
      </c>
      <c r="P29" s="11">
        <f>SUM(M29:O29)</f>
        <v>15496.49</v>
      </c>
      <c r="Q29" s="10">
        <v>2294.5</v>
      </c>
      <c r="R29" s="10">
        <v>2232.32</v>
      </c>
      <c r="S29" s="10">
        <v>2127.91</v>
      </c>
      <c r="T29" s="11">
        <f>SUM(Q29:S29)</f>
        <v>6654.73</v>
      </c>
      <c r="U29" s="1"/>
    </row>
    <row r="30" spans="1:21" ht="54.75" customHeight="1">
      <c r="A30" s="15" t="s">
        <v>40</v>
      </c>
      <c r="B30" s="9"/>
      <c r="C30" s="11">
        <f aca="true" t="shared" si="9" ref="C30:J30">SUM(C31:C33)</f>
        <v>44079.50000000001</v>
      </c>
      <c r="D30" s="11">
        <f t="shared" si="9"/>
        <v>44079.51000000001</v>
      </c>
      <c r="E30" s="11">
        <f t="shared" si="9"/>
        <v>3466.55</v>
      </c>
      <c r="F30" s="11">
        <f t="shared" si="9"/>
        <v>4740.629999999999</v>
      </c>
      <c r="G30" s="11">
        <f t="shared" si="9"/>
        <v>2179.92</v>
      </c>
      <c r="H30" s="11">
        <f t="shared" si="9"/>
        <v>10387.1</v>
      </c>
      <c r="I30" s="11">
        <f t="shared" si="9"/>
        <v>8367.83</v>
      </c>
      <c r="J30" s="11">
        <f t="shared" si="9"/>
        <v>3166.98</v>
      </c>
      <c r="K30" s="11">
        <f>SUM(K31:K33)</f>
        <v>3266.1099999999997</v>
      </c>
      <c r="L30" s="11">
        <f>I30+J30+K30</f>
        <v>14800.919999999998</v>
      </c>
      <c r="M30" s="11">
        <f>SUM(M31:M33)</f>
        <v>3679.7</v>
      </c>
      <c r="N30" s="11">
        <f aca="true" t="shared" si="10" ref="N30:T30">SUM(N31:N33)</f>
        <v>3274.4</v>
      </c>
      <c r="O30" s="11">
        <f>SUM(O31:O33)</f>
        <v>3250.59</v>
      </c>
      <c r="P30" s="11">
        <f t="shared" si="10"/>
        <v>10204.69</v>
      </c>
      <c r="Q30" s="11">
        <f>SUM(Q31:Q33)</f>
        <v>3144.44</v>
      </c>
      <c r="R30" s="11">
        <f t="shared" si="10"/>
        <v>2143.6400000000003</v>
      </c>
      <c r="S30" s="11">
        <f t="shared" si="10"/>
        <v>3398.7200000000003</v>
      </c>
      <c r="T30" s="11">
        <f t="shared" si="10"/>
        <v>8686.8</v>
      </c>
      <c r="U30" s="7"/>
    </row>
    <row r="31" spans="1:21" ht="33" customHeight="1">
      <c r="A31" s="8" t="s">
        <v>32</v>
      </c>
      <c r="B31" s="9" t="s">
        <v>54</v>
      </c>
      <c r="C31" s="10">
        <v>35698.8</v>
      </c>
      <c r="D31" s="10">
        <f>H31+L31+P31+T31</f>
        <v>35698.8</v>
      </c>
      <c r="E31" s="10">
        <v>3535</v>
      </c>
      <c r="F31" s="10">
        <v>4356.4</v>
      </c>
      <c r="G31" s="10">
        <v>984</v>
      </c>
      <c r="H31" s="11">
        <f>SUM(E31:G31)</f>
        <v>8875.4</v>
      </c>
      <c r="I31" s="10">
        <v>7772</v>
      </c>
      <c r="J31" s="10">
        <v>2656</v>
      </c>
      <c r="K31" s="10">
        <v>2478</v>
      </c>
      <c r="L31" s="11">
        <f>I31+J31+K31</f>
        <v>12906</v>
      </c>
      <c r="M31" s="10">
        <v>2564</v>
      </c>
      <c r="N31" s="10">
        <v>2565</v>
      </c>
      <c r="O31" s="10">
        <v>2567</v>
      </c>
      <c r="P31" s="11">
        <f>SUM(M31:O31)</f>
        <v>7696</v>
      </c>
      <c r="Q31" s="10">
        <v>2564</v>
      </c>
      <c r="R31" s="10">
        <v>1072</v>
      </c>
      <c r="S31" s="10">
        <v>2585.4</v>
      </c>
      <c r="T31" s="11">
        <f>SUM(Q31:S31)</f>
        <v>6221.4</v>
      </c>
      <c r="U31" s="1"/>
    </row>
    <row r="32" spans="1:21" ht="55.5" customHeight="1">
      <c r="A32" s="8" t="s">
        <v>34</v>
      </c>
      <c r="B32" s="9" t="s">
        <v>56</v>
      </c>
      <c r="C32" s="10">
        <v>848.3</v>
      </c>
      <c r="D32" s="10">
        <f>G32+L32+P32+T32</f>
        <v>848.3</v>
      </c>
      <c r="E32" s="10">
        <v>0</v>
      </c>
      <c r="F32" s="10">
        <v>0</v>
      </c>
      <c r="G32" s="10">
        <v>264.19</v>
      </c>
      <c r="H32" s="11">
        <f>SUM(E32:G32)</f>
        <v>264.19</v>
      </c>
      <c r="I32" s="10">
        <v>46.08</v>
      </c>
      <c r="J32" s="10">
        <v>0</v>
      </c>
      <c r="K32" s="10">
        <v>133.31</v>
      </c>
      <c r="L32" s="11">
        <f>SUM(I32:K32)</f>
        <v>179.39</v>
      </c>
      <c r="M32" s="10">
        <v>0</v>
      </c>
      <c r="N32" s="10">
        <v>0</v>
      </c>
      <c r="O32" s="10">
        <v>179.34</v>
      </c>
      <c r="P32" s="11">
        <f>SUM(M32:O32)</f>
        <v>179.34</v>
      </c>
      <c r="Q32" s="10">
        <v>0</v>
      </c>
      <c r="R32" s="10">
        <v>0</v>
      </c>
      <c r="S32" s="10">
        <v>225.38</v>
      </c>
      <c r="T32" s="11">
        <f>SUM(Q32:S32)</f>
        <v>225.38</v>
      </c>
      <c r="U32" s="1"/>
    </row>
    <row r="33" spans="1:21" ht="18" customHeight="1">
      <c r="A33" s="8" t="s">
        <v>35</v>
      </c>
      <c r="B33" s="9" t="s">
        <v>57</v>
      </c>
      <c r="C33" s="10">
        <v>7532.4</v>
      </c>
      <c r="D33" s="10">
        <f>H33++L33+P33+T33</f>
        <v>7532.41</v>
      </c>
      <c r="E33" s="10">
        <v>-68.45</v>
      </c>
      <c r="F33" s="10">
        <v>384.23</v>
      </c>
      <c r="G33" s="10">
        <v>931.73</v>
      </c>
      <c r="H33" s="11">
        <f>SUM(E33:G33)</f>
        <v>1247.51</v>
      </c>
      <c r="I33" s="10">
        <v>549.75</v>
      </c>
      <c r="J33" s="10">
        <v>510.98</v>
      </c>
      <c r="K33" s="10">
        <v>654.8</v>
      </c>
      <c r="L33" s="11">
        <f>SUM(I33:K33)</f>
        <v>1715.53</v>
      </c>
      <c r="M33" s="10">
        <v>1115.7</v>
      </c>
      <c r="N33" s="10">
        <v>709.4</v>
      </c>
      <c r="O33" s="10">
        <v>504.25</v>
      </c>
      <c r="P33" s="11">
        <f>SUM(M33:O33)</f>
        <v>2329.35</v>
      </c>
      <c r="Q33" s="10">
        <v>580.44</v>
      </c>
      <c r="R33" s="10">
        <v>1071.64</v>
      </c>
      <c r="S33" s="10">
        <v>587.94</v>
      </c>
      <c r="T33" s="11">
        <f>SUM(Q33:S33)</f>
        <v>2240.0200000000004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-12042.100000000035</v>
      </c>
      <c r="D34" s="11">
        <f>D10-D15</f>
        <v>-6992.113490000018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-18505.270000000008</v>
      </c>
      <c r="N34" s="11">
        <f t="shared" si="11"/>
        <v>-7497.560000000005</v>
      </c>
      <c r="O34" s="11">
        <f t="shared" si="11"/>
        <v>-1436.739999999998</v>
      </c>
      <c r="P34" s="11">
        <f t="shared" si="11"/>
        <v>-27439.569999999992</v>
      </c>
      <c r="Q34" s="11">
        <f t="shared" si="11"/>
        <v>654.4200000000019</v>
      </c>
      <c r="R34" s="11">
        <f t="shared" si="11"/>
        <v>-7187.329999999998</v>
      </c>
      <c r="S34" s="11">
        <f t="shared" si="11"/>
        <v>-10369.300000000003</v>
      </c>
      <c r="T34" s="11">
        <f t="shared" si="11"/>
        <v>-16902.209999999992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-12042.100000000035</v>
      </c>
      <c r="D36" s="11">
        <f aca="true" t="shared" si="12" ref="D36:T36">D34+D14-D35</f>
        <v>-6992.113490000018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-14489.153489999997</v>
      </c>
      <c r="L36" s="11">
        <f t="shared" si="12"/>
        <v>19490.106509999998</v>
      </c>
      <c r="M36" s="11">
        <f t="shared" si="12"/>
        <v>-18505.270000000008</v>
      </c>
      <c r="N36" s="11">
        <f t="shared" si="12"/>
        <v>-7497.560000000005</v>
      </c>
      <c r="O36" s="11">
        <f>O34+O14-O35</f>
        <v>-1436.739999999998</v>
      </c>
      <c r="P36" s="11">
        <f t="shared" si="12"/>
        <v>-27439.569999999992</v>
      </c>
      <c r="Q36" s="11">
        <f t="shared" si="12"/>
        <v>654.4200000000019</v>
      </c>
      <c r="R36" s="11">
        <f t="shared" si="12"/>
        <v>-7187.329999999998</v>
      </c>
      <c r="S36" s="11">
        <f t="shared" si="12"/>
        <v>-10369.300000000003</v>
      </c>
      <c r="T36" s="11">
        <f t="shared" si="12"/>
        <v>-16902.209999999992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49148.766509999994</v>
      </c>
      <c r="N37" s="10">
        <f>M38</f>
        <v>30643.496509999986</v>
      </c>
      <c r="O37" s="10">
        <f>N38</f>
        <v>23145.93650999998</v>
      </c>
      <c r="P37" s="11">
        <f>M37</f>
        <v>49148.766509999994</v>
      </c>
      <c r="Q37" s="10">
        <f>P38</f>
        <v>21709.19651</v>
      </c>
      <c r="R37" s="10">
        <f>Q38</f>
        <v>22363.616510000003</v>
      </c>
      <c r="S37" s="10">
        <f>R38</f>
        <v>15176.286510000005</v>
      </c>
      <c r="T37" s="11">
        <f>Q37</f>
        <v>21709.19651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4806.98651000001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44148.76651000001</v>
      </c>
      <c r="L38" s="11">
        <f>L37+L36</f>
        <v>49148.766509999994</v>
      </c>
      <c r="M38" s="11">
        <f t="shared" si="13"/>
        <v>30643.496509999986</v>
      </c>
      <c r="N38" s="11">
        <f t="shared" si="13"/>
        <v>23145.93650999998</v>
      </c>
      <c r="O38" s="11">
        <f t="shared" si="13"/>
        <v>21709.196509999983</v>
      </c>
      <c r="P38" s="11">
        <f>P37+P36</f>
        <v>21709.19651</v>
      </c>
      <c r="Q38" s="11">
        <f>Q37+Q36</f>
        <v>22363.616510000003</v>
      </c>
      <c r="R38" s="11">
        <f>R37+R36</f>
        <v>15176.286510000005</v>
      </c>
      <c r="S38" s="11">
        <f>S37+S36</f>
        <v>4806.986510000002</v>
      </c>
      <c r="T38" s="11">
        <f>T37+T36</f>
        <v>4806.98651000001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-19490.106509999998</v>
      </c>
      <c r="M39" s="10">
        <f t="shared" si="14"/>
        <v>18505.270000000008</v>
      </c>
      <c r="N39" s="10">
        <f t="shared" si="14"/>
        <v>7497.560000000005</v>
      </c>
      <c r="O39" s="10">
        <f t="shared" si="14"/>
        <v>1436.739999999998</v>
      </c>
      <c r="P39" s="10">
        <f>P37-P38</f>
        <v>27439.569999999992</v>
      </c>
      <c r="Q39" s="10">
        <f>Q37-Q38</f>
        <v>-654.4200000000019</v>
      </c>
      <c r="R39" s="10">
        <f>R37-R38</f>
        <v>7187.329999999998</v>
      </c>
      <c r="S39" s="10">
        <f>S37-S38</f>
        <v>10369.300000000003</v>
      </c>
      <c r="T39" s="10">
        <f>T37-T38</f>
        <v>16902.209999999992</v>
      </c>
      <c r="U39" s="1"/>
    </row>
    <row r="40" spans="1:21" ht="54" customHeight="1">
      <c r="A40" s="17" t="s">
        <v>47</v>
      </c>
      <c r="B40" s="39">
        <v>1300</v>
      </c>
      <c r="C40" s="38"/>
      <c r="D40" s="40">
        <v>0</v>
      </c>
      <c r="E40" s="38">
        <v>0</v>
      </c>
      <c r="F40" s="38"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7"/>
    </row>
    <row r="41" spans="1:21" ht="36.75" customHeight="1">
      <c r="A41" s="8" t="s">
        <v>48</v>
      </c>
      <c r="B41" s="39"/>
      <c r="C41" s="38"/>
      <c r="D41" s="4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7"/>
    </row>
    <row r="42" spans="1:21" ht="13.5" customHeight="1">
      <c r="A42" s="28" t="s">
        <v>65</v>
      </c>
      <c r="B42" s="28"/>
      <c r="C42" s="28"/>
      <c r="D42" s="28"/>
      <c r="E42" s="28"/>
      <c r="F42" s="28"/>
      <c r="G42" s="28"/>
      <c r="H42" s="28"/>
      <c r="I42" s="31"/>
      <c r="J42" s="33"/>
      <c r="K42" s="35" t="s">
        <v>66</v>
      </c>
      <c r="L42" s="35"/>
      <c r="M42" s="35"/>
      <c r="N42" s="35"/>
      <c r="O42" s="35"/>
      <c r="P42" s="35"/>
      <c r="Q42" s="37"/>
      <c r="R42" s="37"/>
      <c r="S42" s="37"/>
      <c r="T42" s="37"/>
      <c r="U42" s="30"/>
    </row>
    <row r="43" spans="1:21" ht="15" customHeight="1">
      <c r="A43" s="29"/>
      <c r="B43" s="29"/>
      <c r="C43" s="29"/>
      <c r="D43" s="29"/>
      <c r="E43" s="29"/>
      <c r="F43" s="29"/>
      <c r="G43" s="29"/>
      <c r="H43" s="29"/>
      <c r="I43" s="32"/>
      <c r="J43" s="34"/>
      <c r="K43" s="36"/>
      <c r="L43" s="36"/>
      <c r="M43" s="36"/>
      <c r="N43" s="36"/>
      <c r="O43" s="36"/>
      <c r="P43" s="36"/>
      <c r="Q43" s="30"/>
      <c r="R43" s="30"/>
      <c r="S43" s="30"/>
      <c r="T43" s="30"/>
      <c r="U43" s="30"/>
    </row>
    <row r="44" spans="1:21" ht="15" customHeight="1">
      <c r="A44" s="29"/>
      <c r="B44" s="29"/>
      <c r="C44" s="29"/>
      <c r="D44" s="29"/>
      <c r="E44" s="29"/>
      <c r="F44" s="29"/>
      <c r="G44" s="29"/>
      <c r="H44" s="29"/>
      <c r="I44" s="32"/>
      <c r="J44" s="34"/>
      <c r="K44" s="36"/>
      <c r="L44" s="36"/>
      <c r="M44" s="36"/>
      <c r="N44" s="36"/>
      <c r="O44" s="36"/>
      <c r="P44" s="36"/>
      <c r="Q44" s="30"/>
      <c r="R44" s="30"/>
      <c r="S44" s="30"/>
      <c r="T44" s="30"/>
      <c r="U44" s="30"/>
    </row>
    <row r="45" spans="1:21" ht="30" customHeight="1">
      <c r="A45" s="29"/>
      <c r="B45" s="29"/>
      <c r="C45" s="29"/>
      <c r="D45" s="29"/>
      <c r="E45" s="29"/>
      <c r="F45" s="29"/>
      <c r="G45" s="29"/>
      <c r="H45" s="29"/>
      <c r="I45" s="32"/>
      <c r="J45" s="34"/>
      <c r="K45" s="36"/>
      <c r="L45" s="36"/>
      <c r="M45" s="36"/>
      <c r="N45" s="36"/>
      <c r="O45" s="36"/>
      <c r="P45" s="36"/>
      <c r="Q45" s="30"/>
      <c r="R45" s="30"/>
      <c r="S45" s="30"/>
      <c r="T45" s="30"/>
      <c r="U45" s="30"/>
    </row>
    <row r="46" spans="1:21" ht="12.75">
      <c r="A46" s="1" t="s">
        <v>67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>
        <v>43287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74" ht="24">
      <c r="A74" s="20" t="s">
        <v>61</v>
      </c>
    </row>
    <row r="75" ht="12.75">
      <c r="A75" s="21">
        <v>43259</v>
      </c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2018-05-31T13:02:46Z</cp:lastPrinted>
  <dcterms:created xsi:type="dcterms:W3CDTF">2014-02-13T05:24:36Z</dcterms:created>
  <dcterms:modified xsi:type="dcterms:W3CDTF">2018-08-15T12:09:48Z</dcterms:modified>
  <cp:category/>
  <cp:version/>
  <cp:contentType/>
  <cp:contentStatus/>
</cp:coreProperties>
</file>