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'Лист1'!$A$1:$T$76</definedName>
  </definedNames>
  <calcPr fullCalcOnLoad="1"/>
</workbook>
</file>

<file path=xl/sharedStrings.xml><?xml version="1.0" encoding="utf-8"?>
<sst xmlns="http://schemas.openxmlformats.org/spreadsheetml/2006/main" count="83" uniqueCount="66">
  <si>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</si>
  <si>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</si>
  <si>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</si>
  <si>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</si>
  <si>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</si>
  <si>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</si>
  <si>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</si>
  <si>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</si>
  <si>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</si>
  <si>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</si>
  <si>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</si>
  <si>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</si>
  <si>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</si>
  <si>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</si>
  <si>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</si>
  <si>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</si>
  <si>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</si>
  <si>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</si>
  <si>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</si>
  <si>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</si>
  <si>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</si>
  <si>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</si>
  <si>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</si>
  <si>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</si>
  <si>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</si>
  <si>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</si>
  <si>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</si>
  <si>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</si>
  <si>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</si>
  <si>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</si>
  <si>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</si>
  <si>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</si>
  <si>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</si>
  <si>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</si>
  <si>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</si>
  <si>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</si>
  <si>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</si>
  <si>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</si>
  <si>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</si>
  <si>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</si>
  <si>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</si>
  <si>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</si>
  <si>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</si>
  <si>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</si>
  <si>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</si>
  <si>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</si>
  <si>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</si>
  <si>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</si>
  <si>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</si>
  <si>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</si>
  <si>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</si>
  <si>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</si>
  <si>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</si>
  <si>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</si>
  <si>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</si>
  <si>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</si>
  <si>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</si>
  <si>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</si>
  <si>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</si>
  <si>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</si>
  <si>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</si>
  <si>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</si>
  <si>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</si>
  <si>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Исп. Е.Ю.Коровушкина 8(49234) 2-69-95</t>
  </si>
  <si>
    <t>Кассовый план исполнения бюджета  Муромского района на 2018 год</t>
  </si>
  <si>
    <t>(по состоянию на 01.02.2018 года)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</si>
</sst>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view="pageBreakPreview" zoomScaleSheetLayoutView="100" zoomScalePageLayoutView="0" workbookViewId="0" topLeftCell="A1">
      <pane ySplit="9" topLeftCell="A45" activePane="bottomLeft" state="frozen"/>
      <selection pane="topLeft" activeCell="A1" sqref="A1"/>
      <selection pane="bottomLeft" activeCell="F66" sqref="F66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8.625" style="2" customWidth="1"/>
    <col min="10" max="10" width="8.75390625" style="2" customWidth="1"/>
    <col min="11" max="15" width="9.25390625" style="2" bestFit="1" customWidth="1"/>
    <col min="16" max="16" width="10.125" style="2" customWidth="1"/>
    <col min="17" max="17" width="9.375" style="2" customWidth="1"/>
    <col min="18" max="18" width="9.25390625" style="2" customWidth="1"/>
    <col min="19" max="20" width="8.75390625" style="2" customWidth="1"/>
    <col min="21" max="21" width="9.1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1"/>
    </row>
    <row r="2" spans="1:21" ht="18.75">
      <c r="A2" s="3"/>
      <c r="B2" s="3"/>
      <c r="C2" s="3"/>
      <c r="D2" s="4"/>
      <c r="E2" s="3"/>
      <c r="F2" s="41" t="s">
        <v>65</v>
      </c>
      <c r="G2" s="41"/>
      <c r="H2" s="41"/>
      <c r="I2" s="41"/>
      <c r="J2" s="41"/>
      <c r="K2" s="41"/>
      <c r="L2" s="41"/>
      <c r="M2" s="41"/>
      <c r="N2" s="41"/>
      <c r="O2" s="3"/>
      <c r="P2" s="3"/>
      <c r="Q2" s="3"/>
      <c r="R2" s="3"/>
      <c r="S2" s="3"/>
      <c r="T2" s="3"/>
      <c r="U2" s="1"/>
    </row>
    <row r="3" spans="1:21" ht="12.75" customHeight="1">
      <c r="A3" s="29" t="s">
        <v>0</v>
      </c>
      <c r="B3" s="29"/>
      <c r="C3" s="29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29" t="s">
        <v>1</v>
      </c>
      <c r="B4" s="29"/>
      <c r="C4" s="29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0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/>
      <c r="G6" s="40"/>
      <c r="H6" s="40" t="s">
        <v>7</v>
      </c>
      <c r="I6" s="40" t="s">
        <v>8</v>
      </c>
      <c r="J6" s="40"/>
      <c r="K6" s="40"/>
      <c r="L6" s="40" t="s">
        <v>9</v>
      </c>
      <c r="M6" s="40" t="s">
        <v>10</v>
      </c>
      <c r="N6" s="40"/>
      <c r="O6" s="40"/>
      <c r="P6" s="40" t="s">
        <v>11</v>
      </c>
      <c r="Q6" s="40" t="s">
        <v>12</v>
      </c>
      <c r="R6" s="40"/>
      <c r="S6" s="40"/>
      <c r="T6" s="40" t="s">
        <v>13</v>
      </c>
      <c r="U6" s="1"/>
    </row>
    <row r="7" spans="1:21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1"/>
    </row>
    <row r="8" spans="1:21" ht="12.75">
      <c r="A8" s="40"/>
      <c r="B8" s="40"/>
      <c r="C8" s="40"/>
      <c r="D8" s="40"/>
      <c r="E8" s="6" t="s">
        <v>14</v>
      </c>
      <c r="F8" s="6" t="s">
        <v>15</v>
      </c>
      <c r="G8" s="6" t="s">
        <v>16</v>
      </c>
      <c r="H8" s="40"/>
      <c r="I8" s="6" t="s">
        <v>17</v>
      </c>
      <c r="J8" s="6" t="s">
        <v>18</v>
      </c>
      <c r="K8" s="6" t="s">
        <v>19</v>
      </c>
      <c r="L8" s="40"/>
      <c r="M8" s="6" t="s">
        <v>20</v>
      </c>
      <c r="N8" s="6" t="s">
        <v>21</v>
      </c>
      <c r="O8" s="6" t="s">
        <v>22</v>
      </c>
      <c r="P8" s="40"/>
      <c r="Q8" s="6" t="s">
        <v>23</v>
      </c>
      <c r="R8" s="6" t="s">
        <v>24</v>
      </c>
      <c r="S8" s="6" t="s">
        <v>25</v>
      </c>
      <c r="T8" s="40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52</v>
      </c>
      <c r="C10" s="11">
        <f>C12+C13+C14</f>
        <v>321932.4</v>
      </c>
      <c r="D10" s="11">
        <f aca="true" t="shared" si="0" ref="D10:T10">D12+D13+D14</f>
        <v>321942.4</v>
      </c>
      <c r="E10" s="11">
        <f t="shared" si="0"/>
        <v>40491.9</v>
      </c>
      <c r="F10" s="11">
        <f t="shared" si="0"/>
        <v>19853.55</v>
      </c>
      <c r="G10" s="11">
        <f t="shared" si="0"/>
        <v>19544.7</v>
      </c>
      <c r="H10" s="11">
        <f t="shared" si="0"/>
        <v>79890.15</v>
      </c>
      <c r="I10" s="11">
        <f t="shared" si="0"/>
        <v>29755</v>
      </c>
      <c r="J10" s="11">
        <f t="shared" si="0"/>
        <v>32301.6</v>
      </c>
      <c r="K10" s="11">
        <f t="shared" si="0"/>
        <v>27842.75</v>
      </c>
      <c r="L10" s="11">
        <f t="shared" si="0"/>
        <v>89899.34999999999</v>
      </c>
      <c r="M10" s="11">
        <f t="shared" si="0"/>
        <v>27845.3</v>
      </c>
      <c r="N10" s="11">
        <f t="shared" si="0"/>
        <v>20207.1</v>
      </c>
      <c r="O10" s="11">
        <f t="shared" si="0"/>
        <v>25409.6</v>
      </c>
      <c r="P10" s="11">
        <f t="shared" si="0"/>
        <v>73462</v>
      </c>
      <c r="Q10" s="11">
        <f t="shared" si="0"/>
        <v>27784.300000000003</v>
      </c>
      <c r="R10" s="11">
        <f t="shared" si="0"/>
        <v>24366.4</v>
      </c>
      <c r="S10" s="11">
        <f t="shared" si="0"/>
        <v>26540.199999999997</v>
      </c>
      <c r="T10" s="11">
        <f t="shared" si="0"/>
        <v>78690.90000000001</v>
      </c>
      <c r="U10" s="7"/>
    </row>
    <row r="11" spans="1:21" ht="18.75" customHeight="1">
      <c r="A11" s="8" t="s">
        <v>27</v>
      </c>
      <c r="B11" s="13"/>
      <c r="C11" s="11"/>
      <c r="D11" s="10"/>
      <c r="E11" s="22"/>
      <c r="F11" s="23"/>
      <c r="G11" s="10"/>
      <c r="H11" s="11"/>
      <c r="I11" s="10"/>
      <c r="J11" s="10"/>
      <c r="K11" s="10" t="s">
        <v>49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53</v>
      </c>
      <c r="C12" s="10">
        <v>56401</v>
      </c>
      <c r="D12" s="10">
        <f>H12+L12+P12+T12</f>
        <v>56411</v>
      </c>
      <c r="E12" s="10">
        <v>4438.5</v>
      </c>
      <c r="F12" s="10">
        <v>3860.33</v>
      </c>
      <c r="G12" s="10">
        <v>4078.82</v>
      </c>
      <c r="H12" s="11">
        <f>SUM(E12:G12)</f>
        <v>12377.65</v>
      </c>
      <c r="I12" s="10">
        <v>5886.8</v>
      </c>
      <c r="J12" s="10">
        <v>4437.8</v>
      </c>
      <c r="K12" s="10">
        <v>4440.85</v>
      </c>
      <c r="L12" s="11">
        <f>SUM(I12:K12)</f>
        <v>14765.45</v>
      </c>
      <c r="M12" s="10">
        <v>4864.2</v>
      </c>
      <c r="N12" s="10">
        <v>3709.8</v>
      </c>
      <c r="O12" s="10">
        <v>4436.1</v>
      </c>
      <c r="P12" s="11">
        <f>SUM(M12:O12)</f>
        <v>13010.1</v>
      </c>
      <c r="Q12" s="10">
        <v>7583.4</v>
      </c>
      <c r="R12" s="10">
        <v>4556.5</v>
      </c>
      <c r="S12" s="10">
        <v>4117.9</v>
      </c>
      <c r="T12" s="11">
        <f>SUM(Q12:S12)</f>
        <v>16257.8</v>
      </c>
      <c r="U12" s="1"/>
    </row>
    <row r="13" spans="1:21" ht="28.5" customHeight="1">
      <c r="A13" s="8" t="s">
        <v>29</v>
      </c>
      <c r="B13" s="9" t="s">
        <v>54</v>
      </c>
      <c r="C13" s="10">
        <v>265531.4</v>
      </c>
      <c r="D13" s="10">
        <f>H13+L13+P13+T13</f>
        <v>265531.4</v>
      </c>
      <c r="E13" s="24">
        <v>36053.4</v>
      </c>
      <c r="F13" s="24">
        <v>15993.22</v>
      </c>
      <c r="G13" s="24">
        <v>15465.88</v>
      </c>
      <c r="H13" s="11">
        <f>E13+F13+G13</f>
        <v>67512.5</v>
      </c>
      <c r="I13" s="10">
        <v>23868.2</v>
      </c>
      <c r="J13" s="10">
        <v>27863.8</v>
      </c>
      <c r="K13" s="10">
        <v>23401.9</v>
      </c>
      <c r="L13" s="11">
        <f>I13+J13+K13</f>
        <v>75133.9</v>
      </c>
      <c r="M13" s="10">
        <v>22981.1</v>
      </c>
      <c r="N13" s="10">
        <v>16497.3</v>
      </c>
      <c r="O13" s="10">
        <v>20973.5</v>
      </c>
      <c r="P13" s="11">
        <f>M13+N13+O13</f>
        <v>60451.899999999994</v>
      </c>
      <c r="Q13" s="10">
        <v>20200.9</v>
      </c>
      <c r="R13" s="10">
        <v>19809.9</v>
      </c>
      <c r="S13" s="10">
        <v>22422.3</v>
      </c>
      <c r="T13" s="11">
        <f>Q13+R13+S13</f>
        <v>62433.100000000006</v>
      </c>
      <c r="U13" s="1"/>
    </row>
    <row r="14" spans="1:21" ht="53.25" customHeight="1">
      <c r="A14" s="8" t="s">
        <v>30</v>
      </c>
      <c r="B14" s="9">
        <v>130</v>
      </c>
      <c r="C14" s="10">
        <v>0</v>
      </c>
      <c r="D14" s="10">
        <f>H14+L14+P14+T14</f>
        <v>0</v>
      </c>
      <c r="E14" s="24">
        <v>0</v>
      </c>
      <c r="F14" s="24"/>
      <c r="G14" s="24"/>
      <c r="H14" s="11">
        <f>E14+F14+G14</f>
        <v>0</v>
      </c>
      <c r="I14" s="10"/>
      <c r="J14" s="10"/>
      <c r="K14" s="10"/>
      <c r="L14" s="11">
        <f>I14+J14+K14</f>
        <v>0</v>
      </c>
      <c r="M14" s="10"/>
      <c r="N14" s="10"/>
      <c r="O14" s="10"/>
      <c r="P14" s="11">
        <f>M14+N14+O14</f>
        <v>0</v>
      </c>
      <c r="Q14" s="10"/>
      <c r="R14" s="10"/>
      <c r="S14" s="10"/>
      <c r="T14" s="11">
        <f>Q14+R14+S14</f>
        <v>0</v>
      </c>
      <c r="U14" s="1"/>
    </row>
    <row r="15" spans="1:21" ht="48.75" customHeight="1">
      <c r="A15" s="12" t="s">
        <v>31</v>
      </c>
      <c r="B15" s="13" t="s">
        <v>55</v>
      </c>
      <c r="C15" s="11">
        <f>SUM(C16:C19)</f>
        <v>322252.4</v>
      </c>
      <c r="D15" s="11">
        <f aca="true" t="shared" si="1" ref="D15:T15">SUM(D16:D19)</f>
        <v>319389</v>
      </c>
      <c r="E15" s="11">
        <f t="shared" si="1"/>
        <v>24896.07</v>
      </c>
      <c r="F15" s="11">
        <f t="shared" si="1"/>
        <v>24914.43</v>
      </c>
      <c r="G15" s="11">
        <f t="shared" si="1"/>
        <v>27292.66</v>
      </c>
      <c r="H15" s="11">
        <f t="shared" si="1"/>
        <v>77103.16</v>
      </c>
      <c r="I15" s="11">
        <f t="shared" si="1"/>
        <v>27748.850000000002</v>
      </c>
      <c r="J15" s="11">
        <f t="shared" si="1"/>
        <v>32217.25</v>
      </c>
      <c r="K15" s="11">
        <f t="shared" si="1"/>
        <v>28617.83</v>
      </c>
      <c r="L15" s="11">
        <f t="shared" si="1"/>
        <v>88583.93</v>
      </c>
      <c r="M15" s="11">
        <f t="shared" si="1"/>
        <v>26579.829999999998</v>
      </c>
      <c r="N15" s="11">
        <f t="shared" si="1"/>
        <v>19917.97</v>
      </c>
      <c r="O15" s="11">
        <f t="shared" si="1"/>
        <v>23095.300000000003</v>
      </c>
      <c r="P15" s="11">
        <f t="shared" si="1"/>
        <v>69593.1</v>
      </c>
      <c r="Q15" s="11">
        <f t="shared" si="1"/>
        <v>24523.539999999997</v>
      </c>
      <c r="R15" s="11">
        <f t="shared" si="1"/>
        <v>24562.89</v>
      </c>
      <c r="S15" s="11">
        <f t="shared" si="1"/>
        <v>35022.38</v>
      </c>
      <c r="T15" s="11">
        <f t="shared" si="1"/>
        <v>84108.81000000001</v>
      </c>
      <c r="U15" s="7"/>
    </row>
    <row r="16" spans="1:21" ht="29.25" customHeight="1">
      <c r="A16" s="8" t="s">
        <v>32</v>
      </c>
      <c r="B16" s="9" t="s">
        <v>56</v>
      </c>
      <c r="C16" s="11">
        <f>C31+C22</f>
        <v>36597</v>
      </c>
      <c r="D16" s="11">
        <f>D31+D22</f>
        <v>36597</v>
      </c>
      <c r="E16" s="11">
        <f>E31+E22</f>
        <v>3955</v>
      </c>
      <c r="F16" s="11">
        <f aca="true" t="shared" si="2" ref="F16:T16">F31+F22</f>
        <v>2895</v>
      </c>
      <c r="G16" s="11">
        <f t="shared" si="2"/>
        <v>2898</v>
      </c>
      <c r="H16" s="11">
        <f t="shared" si="2"/>
        <v>9748</v>
      </c>
      <c r="I16" s="11">
        <f t="shared" si="2"/>
        <v>2775</v>
      </c>
      <c r="J16" s="11">
        <f t="shared" si="2"/>
        <v>2477</v>
      </c>
      <c r="K16" s="11">
        <f t="shared" si="2"/>
        <v>2478</v>
      </c>
      <c r="L16" s="11">
        <f t="shared" si="2"/>
        <v>7730</v>
      </c>
      <c r="M16" s="11">
        <f t="shared" si="2"/>
        <v>2475</v>
      </c>
      <c r="N16" s="11">
        <f t="shared" si="2"/>
        <v>2476</v>
      </c>
      <c r="O16" s="11">
        <f t="shared" si="2"/>
        <v>2478</v>
      </c>
      <c r="P16" s="11">
        <f t="shared" si="2"/>
        <v>7429</v>
      </c>
      <c r="Q16" s="11">
        <f t="shared" si="2"/>
        <v>2476</v>
      </c>
      <c r="R16" s="11">
        <f t="shared" si="2"/>
        <v>2477</v>
      </c>
      <c r="S16" s="11">
        <f t="shared" si="2"/>
        <v>6737</v>
      </c>
      <c r="T16" s="11">
        <f t="shared" si="2"/>
        <v>11690</v>
      </c>
      <c r="U16" s="7"/>
    </row>
    <row r="17" spans="1:21" ht="111" customHeight="1">
      <c r="A17" s="8" t="s">
        <v>33</v>
      </c>
      <c r="B17" s="9" t="s">
        <v>57</v>
      </c>
      <c r="C17" s="11">
        <f>C23+C28</f>
        <v>176027.80000000002</v>
      </c>
      <c r="D17" s="11">
        <f>D23+D28</f>
        <v>176027.80000000002</v>
      </c>
      <c r="E17" s="11">
        <f aca="true" t="shared" si="3" ref="E17:T17">E23+E28</f>
        <v>16159.07</v>
      </c>
      <c r="F17" s="11">
        <f t="shared" si="3"/>
        <v>14802.710000000001</v>
      </c>
      <c r="G17" s="11">
        <f t="shared" si="3"/>
        <v>17289.82</v>
      </c>
      <c r="H17" s="11">
        <f t="shared" si="3"/>
        <v>48251.6</v>
      </c>
      <c r="I17" s="11">
        <f t="shared" si="3"/>
        <v>15531.86</v>
      </c>
      <c r="J17" s="11">
        <f t="shared" si="3"/>
        <v>19429.76</v>
      </c>
      <c r="K17" s="11">
        <f t="shared" si="3"/>
        <v>13077.09</v>
      </c>
      <c r="L17" s="11">
        <f t="shared" si="3"/>
        <v>48038.71</v>
      </c>
      <c r="M17" s="11">
        <f t="shared" si="3"/>
        <v>10360.14</v>
      </c>
      <c r="N17" s="11">
        <f t="shared" si="3"/>
        <v>8932.14</v>
      </c>
      <c r="O17" s="11">
        <f t="shared" si="3"/>
        <v>13813.04</v>
      </c>
      <c r="P17" s="11">
        <f t="shared" si="3"/>
        <v>33105.32</v>
      </c>
      <c r="Q17" s="11">
        <f t="shared" si="3"/>
        <v>14210.74</v>
      </c>
      <c r="R17" s="11">
        <f t="shared" si="3"/>
        <v>15419.24</v>
      </c>
      <c r="S17" s="11">
        <f t="shared" si="3"/>
        <v>17002.19</v>
      </c>
      <c r="T17" s="11">
        <f t="shared" si="3"/>
        <v>46632.170000000006</v>
      </c>
      <c r="U17" s="7"/>
    </row>
    <row r="18" spans="1:22" ht="52.5" customHeight="1">
      <c r="A18" s="8" t="s">
        <v>34</v>
      </c>
      <c r="B18" s="9" t="s">
        <v>58</v>
      </c>
      <c r="C18" s="11">
        <f>C32</f>
        <v>1148.3</v>
      </c>
      <c r="D18" s="11">
        <f aca="true" t="shared" si="4" ref="D18:T18">D32</f>
        <v>1148.3</v>
      </c>
      <c r="E18" s="11">
        <f t="shared" si="4"/>
        <v>0</v>
      </c>
      <c r="F18" s="11">
        <f t="shared" si="4"/>
        <v>0</v>
      </c>
      <c r="G18" s="11">
        <f t="shared" si="4"/>
        <v>287</v>
      </c>
      <c r="H18" s="11">
        <f t="shared" si="4"/>
        <v>287</v>
      </c>
      <c r="I18" s="11">
        <f t="shared" si="4"/>
        <v>0</v>
      </c>
      <c r="J18" s="11">
        <f t="shared" si="4"/>
        <v>0</v>
      </c>
      <c r="K18" s="11">
        <f t="shared" si="4"/>
        <v>287</v>
      </c>
      <c r="L18" s="11">
        <f t="shared" si="4"/>
        <v>287</v>
      </c>
      <c r="M18" s="11">
        <f t="shared" si="4"/>
        <v>0</v>
      </c>
      <c r="N18" s="11">
        <f t="shared" si="4"/>
        <v>0</v>
      </c>
      <c r="O18" s="11">
        <f t="shared" si="4"/>
        <v>287</v>
      </c>
      <c r="P18" s="11">
        <f t="shared" si="4"/>
        <v>287</v>
      </c>
      <c r="Q18" s="11">
        <f t="shared" si="4"/>
        <v>0</v>
      </c>
      <c r="R18" s="11">
        <f t="shared" si="4"/>
        <v>0</v>
      </c>
      <c r="S18" s="11">
        <f t="shared" si="4"/>
        <v>287.3</v>
      </c>
      <c r="T18" s="11">
        <f t="shared" si="4"/>
        <v>287.3</v>
      </c>
      <c r="U18" s="1"/>
      <c r="V18" s="14"/>
    </row>
    <row r="19" spans="1:21" ht="14.25" customHeight="1">
      <c r="A19" s="8" t="s">
        <v>35</v>
      </c>
      <c r="B19" s="9" t="s">
        <v>59</v>
      </c>
      <c r="C19" s="11">
        <f>C24+C26+C29+C33</f>
        <v>108479.3</v>
      </c>
      <c r="D19" s="11">
        <f>D24+D26+D29+D33</f>
        <v>105615.9</v>
      </c>
      <c r="E19" s="11">
        <f>E24+E26+E29+E33</f>
        <v>4782</v>
      </c>
      <c r="F19" s="11">
        <f aca="true" t="shared" si="5" ref="F19:T19">F24+F26+F29+F33</f>
        <v>7216.719999999999</v>
      </c>
      <c r="G19" s="11">
        <f t="shared" si="5"/>
        <v>6817.84</v>
      </c>
      <c r="H19" s="11">
        <f t="shared" si="5"/>
        <v>18816.559999999998</v>
      </c>
      <c r="I19" s="11">
        <f t="shared" si="5"/>
        <v>9441.990000000002</v>
      </c>
      <c r="J19" s="11">
        <f t="shared" si="5"/>
        <v>10310.49</v>
      </c>
      <c r="K19" s="11">
        <f t="shared" si="5"/>
        <v>12775.74</v>
      </c>
      <c r="L19" s="11">
        <f t="shared" si="5"/>
        <v>32528.219999999998</v>
      </c>
      <c r="M19" s="11">
        <f t="shared" si="5"/>
        <v>13744.689999999999</v>
      </c>
      <c r="N19" s="11">
        <f t="shared" si="5"/>
        <v>8509.83</v>
      </c>
      <c r="O19" s="11">
        <f t="shared" si="5"/>
        <v>6517.26</v>
      </c>
      <c r="P19" s="11">
        <f t="shared" si="5"/>
        <v>28771.78</v>
      </c>
      <c r="Q19" s="11">
        <f t="shared" si="5"/>
        <v>7836.8</v>
      </c>
      <c r="R19" s="11">
        <f t="shared" si="5"/>
        <v>6666.65</v>
      </c>
      <c r="S19" s="11">
        <f t="shared" si="5"/>
        <v>10995.89</v>
      </c>
      <c r="T19" s="11">
        <f t="shared" si="5"/>
        <v>25499.34</v>
      </c>
      <c r="U19" s="1"/>
    </row>
    <row r="20" spans="1:21" ht="51.75" customHeight="1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7.75" customHeight="1">
      <c r="A21" s="15" t="s">
        <v>37</v>
      </c>
      <c r="B21" s="13"/>
      <c r="C21" s="11">
        <f>C23+C24+C22</f>
        <v>82569.3</v>
      </c>
      <c r="D21" s="11">
        <f aca="true" t="shared" si="6" ref="D21:T21">D23+D24+D22</f>
        <v>79705.9</v>
      </c>
      <c r="E21" s="11">
        <f t="shared" si="6"/>
        <v>4451.53</v>
      </c>
      <c r="F21" s="11">
        <f t="shared" si="6"/>
        <v>5643.75</v>
      </c>
      <c r="G21" s="11">
        <f t="shared" si="6"/>
        <v>5517.549999999999</v>
      </c>
      <c r="H21" s="11">
        <f t="shared" si="6"/>
        <v>15612.83</v>
      </c>
      <c r="I21" s="11">
        <f t="shared" si="6"/>
        <v>7210.15</v>
      </c>
      <c r="J21" s="11">
        <f t="shared" si="6"/>
        <v>6890</v>
      </c>
      <c r="K21" s="11">
        <f t="shared" si="6"/>
        <v>8949</v>
      </c>
      <c r="L21" s="11">
        <f t="shared" si="6"/>
        <v>23049.15</v>
      </c>
      <c r="M21" s="11">
        <f t="shared" si="6"/>
        <v>11973.779999999999</v>
      </c>
      <c r="N21" s="11">
        <f t="shared" si="6"/>
        <v>6898.37</v>
      </c>
      <c r="O21" s="11">
        <f t="shared" si="6"/>
        <v>5014.1</v>
      </c>
      <c r="P21" s="11">
        <f t="shared" si="6"/>
        <v>23886.25</v>
      </c>
      <c r="Q21" s="11">
        <f t="shared" si="6"/>
        <v>6384.59</v>
      </c>
      <c r="R21" s="11">
        <f t="shared" si="6"/>
        <v>4599.139999999999</v>
      </c>
      <c r="S21" s="11">
        <f t="shared" si="6"/>
        <v>6173.9400000000005</v>
      </c>
      <c r="T21" s="11">
        <f t="shared" si="6"/>
        <v>17157.67</v>
      </c>
      <c r="U21" s="7"/>
    </row>
    <row r="22" spans="1:21" ht="38.25">
      <c r="A22" s="8" t="s">
        <v>32</v>
      </c>
      <c r="B22" s="9" t="s">
        <v>56</v>
      </c>
      <c r="C22" s="10">
        <v>2000</v>
      </c>
      <c r="D22" s="10">
        <f>H22+L22+P22+T22</f>
        <v>2000</v>
      </c>
      <c r="E22" s="10">
        <v>420</v>
      </c>
      <c r="F22" s="10">
        <v>420</v>
      </c>
      <c r="G22" s="10">
        <v>420</v>
      </c>
      <c r="H22" s="11">
        <f>SUM(E22:G22)</f>
        <v>1260</v>
      </c>
      <c r="I22" s="10">
        <v>300</v>
      </c>
      <c r="J22" s="10">
        <v>0</v>
      </c>
      <c r="K22" s="10">
        <v>0</v>
      </c>
      <c r="L22" s="11">
        <f>I22+J22+K22</f>
        <v>300</v>
      </c>
      <c r="M22" s="43">
        <v>0</v>
      </c>
      <c r="N22" s="10">
        <v>0</v>
      </c>
      <c r="O22" s="10">
        <v>0</v>
      </c>
      <c r="P22" s="11">
        <f>SUM(M22:O22)</f>
        <v>0</v>
      </c>
      <c r="Q22" s="10">
        <v>0</v>
      </c>
      <c r="R22" s="10">
        <v>0</v>
      </c>
      <c r="S22" s="10">
        <v>440</v>
      </c>
      <c r="T22" s="11">
        <f>SUM(Q22:S22)</f>
        <v>440</v>
      </c>
      <c r="U22" s="1"/>
    </row>
    <row r="23" spans="1:22" ht="102">
      <c r="A23" s="8" t="s">
        <v>33</v>
      </c>
      <c r="B23" s="9" t="s">
        <v>57</v>
      </c>
      <c r="C23" s="10">
        <v>15857.2</v>
      </c>
      <c r="D23" s="10">
        <f>H23+L23+P23+T23</f>
        <v>15857.2</v>
      </c>
      <c r="E23" s="10">
        <v>1336.6</v>
      </c>
      <c r="F23" s="10">
        <v>1447.01</v>
      </c>
      <c r="G23" s="10">
        <v>1315.06</v>
      </c>
      <c r="H23" s="11">
        <f>E23+F23+G23</f>
        <v>4098.67</v>
      </c>
      <c r="I23" s="10">
        <v>1308.86</v>
      </c>
      <c r="J23" s="10">
        <v>1351.76</v>
      </c>
      <c r="K23" s="10">
        <v>1314.46</v>
      </c>
      <c r="L23" s="11">
        <f>SUM(I23:K23)</f>
        <v>3975.08</v>
      </c>
      <c r="M23" s="10">
        <v>1308.14</v>
      </c>
      <c r="N23" s="10">
        <v>1276.74</v>
      </c>
      <c r="O23" s="10">
        <v>1284.34</v>
      </c>
      <c r="P23" s="11">
        <f>SUM(M23:O23)</f>
        <v>3869.2200000000003</v>
      </c>
      <c r="Q23" s="10">
        <v>1308.74</v>
      </c>
      <c r="R23" s="10">
        <v>1293.94</v>
      </c>
      <c r="S23" s="10">
        <v>1311.55</v>
      </c>
      <c r="T23" s="11">
        <f>SUM(Q23:S23)</f>
        <v>3914.2300000000005</v>
      </c>
      <c r="U23" s="7"/>
      <c r="V23" s="14"/>
    </row>
    <row r="24" spans="1:21" ht="13.5" customHeight="1">
      <c r="A24" s="8" t="s">
        <v>35</v>
      </c>
      <c r="B24" s="9" t="s">
        <v>59</v>
      </c>
      <c r="C24" s="10">
        <v>64712.1</v>
      </c>
      <c r="D24" s="10">
        <f>H24+L24+P24+T24</f>
        <v>61848.7</v>
      </c>
      <c r="E24" s="10">
        <v>2694.93</v>
      </c>
      <c r="F24" s="10">
        <v>3776.74</v>
      </c>
      <c r="G24" s="10">
        <v>3782.49</v>
      </c>
      <c r="H24" s="11">
        <f>E24+F24+G24</f>
        <v>10254.16</v>
      </c>
      <c r="I24" s="10">
        <v>5601.29</v>
      </c>
      <c r="J24" s="10">
        <v>5538.24</v>
      </c>
      <c r="K24" s="10">
        <v>7634.54</v>
      </c>
      <c r="L24" s="11">
        <f>SUM(I24:K24)</f>
        <v>18774.07</v>
      </c>
      <c r="M24" s="10">
        <v>10665.64</v>
      </c>
      <c r="N24" s="10">
        <v>5621.63</v>
      </c>
      <c r="O24" s="10">
        <v>3729.76</v>
      </c>
      <c r="P24" s="11">
        <f>SUM(M24:O24)</f>
        <v>20017.03</v>
      </c>
      <c r="Q24" s="10">
        <v>5075.85</v>
      </c>
      <c r="R24" s="10">
        <v>3305.2</v>
      </c>
      <c r="S24" s="10">
        <v>4422.39</v>
      </c>
      <c r="T24" s="11">
        <f>SUM(Q24:S24)</f>
        <v>12803.439999999999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54" customHeight="1">
      <c r="A27" s="15" t="s">
        <v>39</v>
      </c>
      <c r="B27" s="9"/>
      <c r="C27" s="11">
        <f>C28+C29</f>
        <v>193339.2</v>
      </c>
      <c r="D27" s="11">
        <f aca="true" t="shared" si="8" ref="D27:T27">D28+D29</f>
        <v>193339.2</v>
      </c>
      <c r="E27" s="11">
        <f t="shared" si="8"/>
        <v>16977.989999999998</v>
      </c>
      <c r="F27" s="11">
        <f>SUM(F28:F29)</f>
        <v>15802.400000000001</v>
      </c>
      <c r="G27" s="11">
        <f t="shared" si="8"/>
        <v>18405.44</v>
      </c>
      <c r="H27" s="11">
        <f>H28+H29</f>
        <v>51185.83</v>
      </c>
      <c r="I27" s="11">
        <f t="shared" si="8"/>
        <v>17482.5</v>
      </c>
      <c r="J27" s="11">
        <f t="shared" si="8"/>
        <v>22333.5</v>
      </c>
      <c r="K27" s="11">
        <f t="shared" si="8"/>
        <v>16152.23</v>
      </c>
      <c r="L27" s="11">
        <f>I27+J27+K27</f>
        <v>55968.229999999996</v>
      </c>
      <c r="M27" s="11">
        <f t="shared" si="8"/>
        <v>11463.5</v>
      </c>
      <c r="N27" s="11">
        <f t="shared" si="8"/>
        <v>9904.9</v>
      </c>
      <c r="O27" s="11">
        <f>O28+O29</f>
        <v>14882.6</v>
      </c>
      <c r="P27" s="11">
        <f t="shared" si="8"/>
        <v>36251</v>
      </c>
      <c r="Q27" s="11">
        <f>Q28+Q29</f>
        <v>15153.2</v>
      </c>
      <c r="R27" s="11">
        <f t="shared" si="8"/>
        <v>16484.8</v>
      </c>
      <c r="S27" s="11">
        <f t="shared" si="8"/>
        <v>18296.14</v>
      </c>
      <c r="T27" s="11">
        <f t="shared" si="8"/>
        <v>49934.14</v>
      </c>
      <c r="U27" s="7"/>
      <c r="V27" s="14"/>
    </row>
    <row r="28" spans="1:22" ht="102">
      <c r="A28" s="8" t="s">
        <v>33</v>
      </c>
      <c r="B28" s="9" t="s">
        <v>57</v>
      </c>
      <c r="C28" s="10">
        <v>160170.6</v>
      </c>
      <c r="D28" s="10">
        <f>H28+L28+P28+T28</f>
        <v>160170.6</v>
      </c>
      <c r="E28" s="10">
        <v>14822.47</v>
      </c>
      <c r="F28" s="10">
        <v>13355.7</v>
      </c>
      <c r="G28" s="10">
        <v>15974.76</v>
      </c>
      <c r="H28" s="11">
        <f>E28+F28+G28</f>
        <v>44152.93</v>
      </c>
      <c r="I28" s="10">
        <v>14223</v>
      </c>
      <c r="J28" s="10">
        <v>18078</v>
      </c>
      <c r="K28" s="10">
        <v>11762.63</v>
      </c>
      <c r="L28" s="11">
        <f>I28+J28+K28</f>
        <v>44063.63</v>
      </c>
      <c r="M28" s="10">
        <v>9052</v>
      </c>
      <c r="N28" s="10">
        <v>7655.4</v>
      </c>
      <c r="O28" s="10">
        <v>12528.7</v>
      </c>
      <c r="P28" s="11">
        <f>SUM(M28:O28)</f>
        <v>29236.100000000002</v>
      </c>
      <c r="Q28" s="10">
        <v>12902</v>
      </c>
      <c r="R28" s="10">
        <v>14125.3</v>
      </c>
      <c r="S28" s="10">
        <v>15690.64</v>
      </c>
      <c r="T28" s="11">
        <f>SUM(Q28:S28)</f>
        <v>42717.94</v>
      </c>
      <c r="U28" s="7"/>
      <c r="V28" s="14"/>
    </row>
    <row r="29" spans="1:21" ht="15.75" customHeight="1">
      <c r="A29" s="8" t="s">
        <v>35</v>
      </c>
      <c r="B29" s="9" t="s">
        <v>59</v>
      </c>
      <c r="C29" s="10">
        <v>33168.6</v>
      </c>
      <c r="D29" s="10">
        <f>H29+L29+P29+T29</f>
        <v>33168.6</v>
      </c>
      <c r="E29" s="10">
        <v>2155.52</v>
      </c>
      <c r="F29" s="10">
        <v>2446.7</v>
      </c>
      <c r="G29" s="10">
        <v>2430.68</v>
      </c>
      <c r="H29" s="11">
        <f>E29+F29+G29</f>
        <v>7032.9</v>
      </c>
      <c r="I29" s="10">
        <v>3259.5</v>
      </c>
      <c r="J29" s="10">
        <v>4255.5</v>
      </c>
      <c r="K29" s="10">
        <v>4389.6</v>
      </c>
      <c r="L29" s="11">
        <f>I29+J29+K29</f>
        <v>11904.6</v>
      </c>
      <c r="M29" s="10">
        <v>2411.5</v>
      </c>
      <c r="N29" s="10">
        <v>2249.5</v>
      </c>
      <c r="O29" s="10">
        <v>2353.9</v>
      </c>
      <c r="P29" s="11">
        <f>SUM(M29:O29)</f>
        <v>7014.9</v>
      </c>
      <c r="Q29" s="10">
        <v>2251.2</v>
      </c>
      <c r="R29" s="10">
        <v>2359.5</v>
      </c>
      <c r="S29" s="10">
        <v>2605.5</v>
      </c>
      <c r="T29" s="11">
        <f>SUM(Q29:S29)</f>
        <v>7216.2</v>
      </c>
      <c r="U29" s="1"/>
    </row>
    <row r="30" spans="1:21" ht="54.75" customHeight="1">
      <c r="A30" s="15" t="s">
        <v>40</v>
      </c>
      <c r="B30" s="9"/>
      <c r="C30" s="11">
        <f aca="true" t="shared" si="9" ref="C30:K30">SUM(C31:C33)</f>
        <v>46343.9</v>
      </c>
      <c r="D30" s="11">
        <f t="shared" si="9"/>
        <v>46343.9</v>
      </c>
      <c r="E30" s="11">
        <f t="shared" si="9"/>
        <v>3466.55</v>
      </c>
      <c r="F30" s="11">
        <f t="shared" si="9"/>
        <v>3468.2799999999997</v>
      </c>
      <c r="G30" s="11">
        <f t="shared" si="9"/>
        <v>3369.67</v>
      </c>
      <c r="H30" s="11">
        <f t="shared" si="9"/>
        <v>10304.5</v>
      </c>
      <c r="I30" s="11">
        <f t="shared" si="9"/>
        <v>3056.2</v>
      </c>
      <c r="J30" s="11">
        <f t="shared" si="9"/>
        <v>2993.75</v>
      </c>
      <c r="K30" s="11">
        <f t="shared" si="9"/>
        <v>3516.6</v>
      </c>
      <c r="L30" s="11">
        <f>I30+J30+K30</f>
        <v>9566.55</v>
      </c>
      <c r="M30" s="11">
        <f>SUM(M31:M33)</f>
        <v>3142.55</v>
      </c>
      <c r="N30" s="11">
        <f aca="true" t="shared" si="10" ref="N30:T30">SUM(N31:N33)</f>
        <v>3114.7</v>
      </c>
      <c r="O30" s="11">
        <f>SUM(O31:O33)</f>
        <v>3198.6</v>
      </c>
      <c r="P30" s="11">
        <f t="shared" si="10"/>
        <v>9455.85</v>
      </c>
      <c r="Q30" s="11">
        <f>SUM(Q31:Q33)</f>
        <v>2985.75</v>
      </c>
      <c r="R30" s="11">
        <f t="shared" si="10"/>
        <v>3478.95</v>
      </c>
      <c r="S30" s="11">
        <f t="shared" si="10"/>
        <v>10552.3</v>
      </c>
      <c r="T30" s="11">
        <f t="shared" si="10"/>
        <v>17017</v>
      </c>
      <c r="U30" s="7"/>
    </row>
    <row r="31" spans="1:21" ht="33" customHeight="1">
      <c r="A31" s="8" t="s">
        <v>32</v>
      </c>
      <c r="B31" s="9" t="s">
        <v>56</v>
      </c>
      <c r="C31" s="10">
        <v>34597</v>
      </c>
      <c r="D31" s="10">
        <f>H31+L31+P31+T31</f>
        <v>34597</v>
      </c>
      <c r="E31" s="10">
        <v>3535</v>
      </c>
      <c r="F31" s="10">
        <v>2475</v>
      </c>
      <c r="G31" s="10">
        <v>2478</v>
      </c>
      <c r="H31" s="11">
        <f>SUM(E31:G31)</f>
        <v>8488</v>
      </c>
      <c r="I31" s="10">
        <v>2475</v>
      </c>
      <c r="J31" s="10">
        <v>2477</v>
      </c>
      <c r="K31" s="10">
        <v>2478</v>
      </c>
      <c r="L31" s="11">
        <f>I31+J31+K31</f>
        <v>7430</v>
      </c>
      <c r="M31" s="10">
        <v>2475</v>
      </c>
      <c r="N31" s="10">
        <v>2476</v>
      </c>
      <c r="O31" s="10">
        <v>2478</v>
      </c>
      <c r="P31" s="11">
        <f>SUM(M31:O31)</f>
        <v>7429</v>
      </c>
      <c r="Q31" s="10">
        <v>2476</v>
      </c>
      <c r="R31" s="10">
        <v>2477</v>
      </c>
      <c r="S31" s="10">
        <v>6297</v>
      </c>
      <c r="T31" s="11">
        <f>SUM(Q31:S31)</f>
        <v>11250</v>
      </c>
      <c r="U31" s="1"/>
    </row>
    <row r="32" spans="1:21" s="26" customFormat="1" ht="55.5" customHeight="1">
      <c r="A32" s="8" t="s">
        <v>34</v>
      </c>
      <c r="B32" s="9" t="s">
        <v>58</v>
      </c>
      <c r="C32" s="10">
        <v>1148.3</v>
      </c>
      <c r="D32" s="10">
        <f>G32+L32+P32+T32</f>
        <v>1148.3</v>
      </c>
      <c r="E32" s="10">
        <v>0</v>
      </c>
      <c r="F32" s="10">
        <v>0</v>
      </c>
      <c r="G32" s="10">
        <v>287</v>
      </c>
      <c r="H32" s="11">
        <f>SUM(E32:G32)</f>
        <v>287</v>
      </c>
      <c r="I32" s="10">
        <v>0</v>
      </c>
      <c r="J32" s="10">
        <v>0</v>
      </c>
      <c r="K32" s="10">
        <v>287</v>
      </c>
      <c r="L32" s="11">
        <f>SUM(I32:K32)</f>
        <v>287</v>
      </c>
      <c r="M32" s="10">
        <v>0</v>
      </c>
      <c r="N32" s="10">
        <v>0</v>
      </c>
      <c r="O32" s="10">
        <v>287</v>
      </c>
      <c r="P32" s="11">
        <f>SUM(M32:O32)</f>
        <v>287</v>
      </c>
      <c r="Q32" s="10">
        <v>0</v>
      </c>
      <c r="R32" s="10">
        <v>0</v>
      </c>
      <c r="S32" s="10">
        <v>287.3</v>
      </c>
      <c r="T32" s="11">
        <f>SUM(Q32:S32)</f>
        <v>287.3</v>
      </c>
      <c r="U32" s="25"/>
    </row>
    <row r="33" spans="1:21" ht="18" customHeight="1">
      <c r="A33" s="8" t="s">
        <v>35</v>
      </c>
      <c r="B33" s="9" t="s">
        <v>59</v>
      </c>
      <c r="C33" s="10">
        <v>10598.6</v>
      </c>
      <c r="D33" s="10">
        <f>H33++L33+P33+T33</f>
        <v>10598.599999999999</v>
      </c>
      <c r="E33" s="10">
        <v>-68.45</v>
      </c>
      <c r="F33" s="10">
        <v>993.28</v>
      </c>
      <c r="G33" s="10">
        <v>604.67</v>
      </c>
      <c r="H33" s="11">
        <f>SUM(E33:G33)</f>
        <v>1529.5</v>
      </c>
      <c r="I33" s="10">
        <v>581.2</v>
      </c>
      <c r="J33" s="10">
        <v>516.75</v>
      </c>
      <c r="K33" s="10">
        <v>751.6</v>
      </c>
      <c r="L33" s="11">
        <f>SUM(I33:K33)</f>
        <v>1849.5500000000002</v>
      </c>
      <c r="M33" s="10">
        <v>667.55</v>
      </c>
      <c r="N33" s="10">
        <v>638.7</v>
      </c>
      <c r="O33" s="10">
        <v>433.6</v>
      </c>
      <c r="P33" s="11">
        <f>SUM(M33:O33)</f>
        <v>1739.85</v>
      </c>
      <c r="Q33" s="10">
        <v>509.75</v>
      </c>
      <c r="R33" s="10">
        <v>1001.95</v>
      </c>
      <c r="S33" s="10">
        <v>3968</v>
      </c>
      <c r="T33" s="11">
        <f>SUM(Q33:S33)</f>
        <v>5479.7</v>
      </c>
      <c r="U33" s="1"/>
    </row>
    <row r="34" spans="1:21" ht="24" customHeight="1">
      <c r="A34" s="12" t="s">
        <v>41</v>
      </c>
      <c r="B34" s="13" t="s">
        <v>60</v>
      </c>
      <c r="C34" s="11">
        <f>C10-C15</f>
        <v>-320</v>
      </c>
      <c r="D34" s="11">
        <f>D10-D15</f>
        <v>2553.4000000000233</v>
      </c>
      <c r="E34" s="11">
        <f aca="true" t="shared" si="11" ref="E34:T34">E10-E15</f>
        <v>15595.830000000002</v>
      </c>
      <c r="F34" s="11">
        <f t="shared" si="11"/>
        <v>-5060.880000000001</v>
      </c>
      <c r="G34" s="11">
        <f t="shared" si="11"/>
        <v>-7747.959999999999</v>
      </c>
      <c r="H34" s="11">
        <f t="shared" si="11"/>
        <v>2786.9899999999907</v>
      </c>
      <c r="I34" s="11">
        <f t="shared" si="11"/>
        <v>2006.1499999999978</v>
      </c>
      <c r="J34" s="11">
        <f t="shared" si="11"/>
        <v>84.34999999999854</v>
      </c>
      <c r="K34" s="11">
        <f t="shared" si="11"/>
        <v>-775.0800000000017</v>
      </c>
      <c r="L34" s="11">
        <f t="shared" si="11"/>
        <v>1315.4199999999983</v>
      </c>
      <c r="M34" s="11">
        <f t="shared" si="11"/>
        <v>1265.4700000000012</v>
      </c>
      <c r="N34" s="11">
        <f t="shared" si="11"/>
        <v>289.1299999999974</v>
      </c>
      <c r="O34" s="11">
        <f t="shared" si="11"/>
        <v>2314.2999999999956</v>
      </c>
      <c r="P34" s="11">
        <f t="shared" si="11"/>
        <v>3868.899999999994</v>
      </c>
      <c r="Q34" s="11">
        <f t="shared" si="11"/>
        <v>3260.7600000000057</v>
      </c>
      <c r="R34" s="11">
        <f t="shared" si="11"/>
        <v>-196.48999999999796</v>
      </c>
      <c r="S34" s="11">
        <f t="shared" si="11"/>
        <v>-8482.18</v>
      </c>
      <c r="T34" s="11">
        <f t="shared" si="11"/>
        <v>-5417.9100000000035</v>
      </c>
      <c r="U34" s="1"/>
    </row>
    <row r="35" spans="1:21" ht="75.75" customHeight="1">
      <c r="A35" s="17" t="s">
        <v>42</v>
      </c>
      <c r="B35" s="13" t="s">
        <v>61</v>
      </c>
      <c r="C35" s="11"/>
      <c r="D35" s="11"/>
      <c r="E35" s="18"/>
      <c r="F35" s="18"/>
      <c r="G35" s="18"/>
      <c r="H35" s="11"/>
      <c r="I35" s="18"/>
      <c r="J35" s="18"/>
      <c r="K35" s="18"/>
      <c r="L35" s="11">
        <f>I35+J35+K35</f>
        <v>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116.25" customHeight="1">
      <c r="A36" s="17" t="s">
        <v>43</v>
      </c>
      <c r="B36" s="13" t="s">
        <v>62</v>
      </c>
      <c r="C36" s="11">
        <f>C34+C14-C35</f>
        <v>-320</v>
      </c>
      <c r="D36" s="11">
        <f aca="true" t="shared" si="12" ref="D36:T36">D34+D14-D35</f>
        <v>2553.4000000000233</v>
      </c>
      <c r="E36" s="11">
        <f t="shared" si="12"/>
        <v>15595.830000000002</v>
      </c>
      <c r="F36" s="11">
        <f>F34+F14-F35</f>
        <v>-5060.880000000001</v>
      </c>
      <c r="G36" s="11">
        <f t="shared" si="12"/>
        <v>-7747.959999999999</v>
      </c>
      <c r="H36" s="11">
        <f t="shared" si="12"/>
        <v>2786.9899999999907</v>
      </c>
      <c r="I36" s="11">
        <f t="shared" si="12"/>
        <v>2006.1499999999978</v>
      </c>
      <c r="J36" s="11">
        <f t="shared" si="12"/>
        <v>84.34999999999854</v>
      </c>
      <c r="K36" s="11">
        <f>K34+K14-K35</f>
        <v>-775.0800000000017</v>
      </c>
      <c r="L36" s="11">
        <f t="shared" si="12"/>
        <v>1315.4199999999983</v>
      </c>
      <c r="M36" s="11">
        <f t="shared" si="12"/>
        <v>1265.4700000000012</v>
      </c>
      <c r="N36" s="11">
        <f t="shared" si="12"/>
        <v>289.1299999999974</v>
      </c>
      <c r="O36" s="11">
        <f>O34+O14-O35</f>
        <v>2314.2999999999956</v>
      </c>
      <c r="P36" s="11">
        <f t="shared" si="12"/>
        <v>3868.899999999994</v>
      </c>
      <c r="Q36" s="11">
        <f t="shared" si="12"/>
        <v>3260.7600000000057</v>
      </c>
      <c r="R36" s="11">
        <f t="shared" si="12"/>
        <v>-196.48999999999796</v>
      </c>
      <c r="S36" s="11">
        <f t="shared" si="12"/>
        <v>-8482.18</v>
      </c>
      <c r="T36" s="11">
        <f t="shared" si="12"/>
        <v>-5417.9100000000035</v>
      </c>
      <c r="U36" s="1"/>
    </row>
    <row r="37" spans="1:20" ht="38.25">
      <c r="A37" s="17" t="s">
        <v>44</v>
      </c>
      <c r="B37" s="13">
        <v>1000</v>
      </c>
      <c r="C37" s="10">
        <v>0</v>
      </c>
      <c r="D37" s="10">
        <v>11799.1</v>
      </c>
      <c r="E37" s="10">
        <f>D37</f>
        <v>11799.1</v>
      </c>
      <c r="F37" s="10">
        <f>E38</f>
        <v>27394.93</v>
      </c>
      <c r="G37" s="10">
        <f>F38</f>
        <v>22334.05</v>
      </c>
      <c r="H37" s="11">
        <f>E37</f>
        <v>11799.1</v>
      </c>
      <c r="I37" s="10">
        <f>H38</f>
        <v>14586.089999999991</v>
      </c>
      <c r="J37" s="10">
        <f>I38</f>
        <v>16592.23999999999</v>
      </c>
      <c r="K37" s="10">
        <f>J38</f>
        <v>16676.58999999999</v>
      </c>
      <c r="L37" s="11">
        <f>I37</f>
        <v>14586.089999999991</v>
      </c>
      <c r="M37" s="10">
        <f>L38</f>
        <v>15901.50999999999</v>
      </c>
      <c r="N37" s="10">
        <f>M38</f>
        <v>17166.97999999999</v>
      </c>
      <c r="O37" s="10">
        <f>N38</f>
        <v>17456.109999999986</v>
      </c>
      <c r="P37" s="11">
        <f>M37</f>
        <v>15901.50999999999</v>
      </c>
      <c r="Q37" s="10">
        <f>P38</f>
        <v>19770.40999999998</v>
      </c>
      <c r="R37" s="10">
        <f>Q38</f>
        <v>23031.169999999987</v>
      </c>
      <c r="S37" s="10">
        <f>R38</f>
        <v>22834.67999999999</v>
      </c>
      <c r="T37" s="11">
        <f>Q37</f>
        <v>19770.40999999998</v>
      </c>
    </row>
    <row r="38" spans="1:21" ht="38.25">
      <c r="A38" s="17" t="s">
        <v>45</v>
      </c>
      <c r="B38" s="13">
        <v>1100</v>
      </c>
      <c r="C38" s="10">
        <v>0</v>
      </c>
      <c r="D38" s="11">
        <f>T38</f>
        <v>14352.499999999978</v>
      </c>
      <c r="E38" s="11">
        <f>E37+E36</f>
        <v>27394.93</v>
      </c>
      <c r="F38" s="11">
        <f aca="true" t="shared" si="13" ref="F38:O38">F37+F36</f>
        <v>22334.05</v>
      </c>
      <c r="G38" s="11">
        <f t="shared" si="13"/>
        <v>14586.09</v>
      </c>
      <c r="H38" s="11">
        <f t="shared" si="13"/>
        <v>14586.089999999991</v>
      </c>
      <c r="I38" s="11">
        <f t="shared" si="13"/>
        <v>16592.23999999999</v>
      </c>
      <c r="J38" s="11">
        <f t="shared" si="13"/>
        <v>16676.58999999999</v>
      </c>
      <c r="K38" s="11">
        <f t="shared" si="13"/>
        <v>15901.509999999987</v>
      </c>
      <c r="L38" s="11">
        <f>L37+L36</f>
        <v>15901.50999999999</v>
      </c>
      <c r="M38" s="11">
        <f t="shared" si="13"/>
        <v>17166.97999999999</v>
      </c>
      <c r="N38" s="11">
        <f t="shared" si="13"/>
        <v>17456.109999999986</v>
      </c>
      <c r="O38" s="11">
        <f t="shared" si="13"/>
        <v>19770.40999999998</v>
      </c>
      <c r="P38" s="11">
        <f>P37+P36</f>
        <v>19770.40999999998</v>
      </c>
      <c r="Q38" s="11">
        <f>Q37+Q36</f>
        <v>23031.169999999987</v>
      </c>
      <c r="R38" s="11">
        <f>R37+R36</f>
        <v>22834.67999999999</v>
      </c>
      <c r="S38" s="11">
        <f>S37+S36</f>
        <v>14352.499999999989</v>
      </c>
      <c r="T38" s="11">
        <f>T37+T36</f>
        <v>14352.499999999978</v>
      </c>
      <c r="U38" s="1"/>
    </row>
    <row r="39" spans="1:21" ht="140.25">
      <c r="A39" s="17" t="s">
        <v>46</v>
      </c>
      <c r="B39" s="13">
        <v>1200</v>
      </c>
      <c r="C39" s="10"/>
      <c r="D39" s="16">
        <v>0</v>
      </c>
      <c r="E39" s="10">
        <f>E37-E38</f>
        <v>-15595.83</v>
      </c>
      <c r="F39" s="10">
        <f aca="true" t="shared" si="14" ref="F39:O39">F37-F38</f>
        <v>5060.880000000001</v>
      </c>
      <c r="G39" s="10">
        <f t="shared" si="14"/>
        <v>7747.959999999999</v>
      </c>
      <c r="H39" s="10">
        <f t="shared" si="14"/>
        <v>-2786.9899999999907</v>
      </c>
      <c r="I39" s="10">
        <f t="shared" si="14"/>
        <v>-2006.1499999999996</v>
      </c>
      <c r="J39" s="10">
        <f t="shared" si="14"/>
        <v>-84.34999999999854</v>
      </c>
      <c r="K39" s="10">
        <f t="shared" si="14"/>
        <v>775.0800000000017</v>
      </c>
      <c r="L39" s="10">
        <f t="shared" si="14"/>
        <v>-1315.4199999999983</v>
      </c>
      <c r="M39" s="10">
        <f t="shared" si="14"/>
        <v>-1265.4699999999993</v>
      </c>
      <c r="N39" s="10">
        <f t="shared" si="14"/>
        <v>-289.1299999999974</v>
      </c>
      <c r="O39" s="10">
        <f t="shared" si="14"/>
        <v>-2314.2999999999956</v>
      </c>
      <c r="P39" s="10">
        <f>P37-P38</f>
        <v>-3868.8999999999924</v>
      </c>
      <c r="Q39" s="10">
        <f>Q37-Q38</f>
        <v>-3260.7600000000057</v>
      </c>
      <c r="R39" s="10">
        <f>R37-R38</f>
        <v>196.48999999999796</v>
      </c>
      <c r="S39" s="10">
        <f>S37-S38</f>
        <v>8482.18</v>
      </c>
      <c r="T39" s="10">
        <f>T37-T38</f>
        <v>5417.9100000000035</v>
      </c>
      <c r="U39" s="1"/>
    </row>
    <row r="40" spans="1:21" ht="54" customHeight="1">
      <c r="A40" s="17" t="s">
        <v>47</v>
      </c>
      <c r="B40" s="38">
        <v>1300</v>
      </c>
      <c r="C40" s="37"/>
      <c r="D40" s="39">
        <v>0</v>
      </c>
      <c r="E40" s="37">
        <v>0</v>
      </c>
      <c r="F40" s="37">
        <v>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6"/>
    </row>
    <row r="41" spans="1:21" ht="36.75" customHeight="1">
      <c r="A41" s="8" t="s">
        <v>48</v>
      </c>
      <c r="B41" s="38"/>
      <c r="C41" s="37"/>
      <c r="D41" s="39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6"/>
    </row>
    <row r="42" spans="1:21" ht="13.5" customHeight="1">
      <c r="A42" s="27" t="s">
        <v>50</v>
      </c>
      <c r="B42" s="27"/>
      <c r="C42" s="27"/>
      <c r="D42" s="27"/>
      <c r="E42" s="27"/>
      <c r="F42" s="27"/>
      <c r="G42" s="27"/>
      <c r="H42" s="27"/>
      <c r="I42" s="30"/>
      <c r="J42" s="32"/>
      <c r="K42" s="34" t="s">
        <v>51</v>
      </c>
      <c r="L42" s="34"/>
      <c r="M42" s="34"/>
      <c r="N42" s="34"/>
      <c r="O42" s="34"/>
      <c r="P42" s="34"/>
      <c r="Q42" s="36"/>
      <c r="R42" s="36"/>
      <c r="S42" s="36"/>
      <c r="T42" s="36"/>
      <c r="U42" s="29"/>
    </row>
    <row r="43" spans="1:21" ht="15" customHeight="1">
      <c r="A43" s="28"/>
      <c r="B43" s="28"/>
      <c r="C43" s="28"/>
      <c r="D43" s="28"/>
      <c r="E43" s="28"/>
      <c r="F43" s="28"/>
      <c r="G43" s="28"/>
      <c r="H43" s="28"/>
      <c r="I43" s="31"/>
      <c r="J43" s="33"/>
      <c r="K43" s="35"/>
      <c r="L43" s="35"/>
      <c r="M43" s="35"/>
      <c r="N43" s="35"/>
      <c r="O43" s="35"/>
      <c r="P43" s="35"/>
      <c r="Q43" s="29"/>
      <c r="R43" s="29"/>
      <c r="S43" s="29"/>
      <c r="T43" s="29"/>
      <c r="U43" s="29"/>
    </row>
    <row r="44" spans="1:21" ht="15" customHeight="1">
      <c r="A44" s="28"/>
      <c r="B44" s="28"/>
      <c r="C44" s="28"/>
      <c r="D44" s="28"/>
      <c r="E44" s="28"/>
      <c r="F44" s="28"/>
      <c r="G44" s="28"/>
      <c r="H44" s="28"/>
      <c r="I44" s="31"/>
      <c r="J44" s="33"/>
      <c r="K44" s="35"/>
      <c r="L44" s="35"/>
      <c r="M44" s="35"/>
      <c r="N44" s="35"/>
      <c r="O44" s="35"/>
      <c r="P44" s="35"/>
      <c r="Q44" s="29"/>
      <c r="R44" s="29"/>
      <c r="S44" s="29"/>
      <c r="T44" s="29"/>
      <c r="U44" s="29"/>
    </row>
    <row r="45" spans="1:21" ht="30" customHeight="1">
      <c r="A45" s="28"/>
      <c r="B45" s="28"/>
      <c r="C45" s="28"/>
      <c r="D45" s="28"/>
      <c r="E45" s="28"/>
      <c r="F45" s="28"/>
      <c r="G45" s="28"/>
      <c r="H45" s="28"/>
      <c r="I45" s="31"/>
      <c r="J45" s="33"/>
      <c r="K45" s="35"/>
      <c r="L45" s="35"/>
      <c r="M45" s="35"/>
      <c r="N45" s="35"/>
      <c r="O45" s="35"/>
      <c r="P45" s="35"/>
      <c r="Q45" s="29"/>
      <c r="R45" s="29"/>
      <c r="S45" s="29"/>
      <c r="T45" s="29"/>
      <c r="U45" s="29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2:2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0" spans="2:21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2:2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74" ht="24">
      <c r="A74" s="20" t="s">
        <v>63</v>
      </c>
    </row>
    <row r="75" ht="12.75">
      <c r="A75" s="21">
        <v>43136</v>
      </c>
    </row>
    <row r="76" ht="12.75">
      <c r="A76" s="19"/>
    </row>
  </sheetData>
  <sheetProtection/>
  <mergeCells count="45">
    <mergeCell ref="A6:A8"/>
    <mergeCell ref="B6:B8"/>
    <mergeCell ref="C6:C8"/>
    <mergeCell ref="D6:D8"/>
    <mergeCell ref="F2:N2"/>
    <mergeCell ref="A1:T1"/>
    <mergeCell ref="A3:C3"/>
    <mergeCell ref="A4:C4"/>
    <mergeCell ref="M6:O7"/>
    <mergeCell ref="P6:P8"/>
    <mergeCell ref="Q6:S7"/>
    <mergeCell ref="T6:T8"/>
    <mergeCell ref="E6:G7"/>
    <mergeCell ref="H6:H8"/>
    <mergeCell ref="I6:K7"/>
    <mergeCell ref="L6:L8"/>
    <mergeCell ref="F40:F41"/>
    <mergeCell ref="G40:G41"/>
    <mergeCell ref="H40:H41"/>
    <mergeCell ref="I40:I41"/>
    <mergeCell ref="B40:B41"/>
    <mergeCell ref="C40:C41"/>
    <mergeCell ref="D40:D41"/>
    <mergeCell ref="E40:E41"/>
    <mergeCell ref="S40:S41"/>
    <mergeCell ref="T40:T41"/>
    <mergeCell ref="U40:U41"/>
    <mergeCell ref="P40:P41"/>
    <mergeCell ref="Q40:Q41"/>
    <mergeCell ref="R40:R41"/>
    <mergeCell ref="O40:O41"/>
    <mergeCell ref="N40:N41"/>
    <mergeCell ref="J40:J41"/>
    <mergeCell ref="K40:K41"/>
    <mergeCell ref="L40:L41"/>
    <mergeCell ref="M40:M41"/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</mergeCells>
  <printOptions/>
  <pageMargins left="0.6299212598425197" right="0.15748031496062992" top="0.35433070866141736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2018-04-05T10:39:02Z</cp:lastPrinted>
  <dcterms:created xsi:type="dcterms:W3CDTF">2014-02-13T05:24:36Z</dcterms:created>
  <dcterms:modified xsi:type="dcterms:W3CDTF">2018-04-05T10:40:04Z</dcterms:modified>
  <cp:category/>
  <cp:version/>
  <cp:contentType/>
  <cp:contentStatus/>
</cp:coreProperties>
</file>